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80" windowWidth="9720" windowHeight="7260"/>
  </bookViews>
  <sheets>
    <sheet name="Бланк" sheetId="3" r:id="rId1"/>
  </sheets>
  <definedNames>
    <definedName name="A_BIRTHDAY">Бланк!$G$4</definedName>
    <definedName name="A_BIRTHPLACE">Бланк!$H$4</definedName>
    <definedName name="A_DATE">Бланк!$C$4</definedName>
    <definedName name="A_DOCDATE">Бланк!$K$4</definedName>
    <definedName name="A_DOCNUM">Бланк!$J$4</definedName>
    <definedName name="A_DOCPLACE">Бланк!$L$4</definedName>
    <definedName name="A_DOCPLACE_P">Бланк!$M$4</definedName>
    <definedName name="A_DOCTYPE">Бланк!$I$4</definedName>
    <definedName name="A_FIO">Бланк!$D$4</definedName>
    <definedName name="A_NUM">Бланк!$B$4</definedName>
    <definedName name="A_POSTADDR">Бланк!$O$4</definedName>
    <definedName name="A_REGADDR">Бланк!$N$4</definedName>
    <definedName name="A_RESIDENT">Бланк!$E$4</definedName>
    <definedName name="A_SEX">Бланк!$F$4</definedName>
    <definedName name="ACC">Бланк!#REF!</definedName>
    <definedName name="ACC_2">Бланк!#REF!</definedName>
    <definedName name="ACCDATE">Бланк!#REF!</definedName>
    <definedName name="ACCDATE_2">Бланк!#REF!</definedName>
    <definedName name="asd">Бланк!$A$8</definedName>
    <definedName name="BIRTHDAY">Бланк!#REF!</definedName>
    <definedName name="BIRTHPLACE">Бланк!#REF!</definedName>
    <definedName name="C_BIRTHDAY">Бланк!$AD$4</definedName>
    <definedName name="C_BIRTHPLACE">Бланк!$AE$4</definedName>
    <definedName name="C_DATE">Бланк!$P$4</definedName>
    <definedName name="C_DATE_B">Бланк!$W$4</definedName>
    <definedName name="C_DATE_E">Бланк!$X$4</definedName>
    <definedName name="C_DOCDATE">Бланк!$AH$4</definedName>
    <definedName name="C_DOCNUM">Бланк!$AG$4</definedName>
    <definedName name="C_DOCPLACE">Бланк!$AI$4</definedName>
    <definedName name="C_DOCPLACE_P">Бланк!$AJ$4</definedName>
    <definedName name="C_DOCTYPE">Бланк!$AF$4</definedName>
    <definedName name="C_FACTORY_NAME">Бланк!$AM$4</definedName>
    <definedName name="C_FIO">Бланк!$AB$4</definedName>
    <definedName name="C_FIOLATIN">Бланк!$Y$4</definedName>
    <definedName name="C_GDL">Бланк!#REF!</definedName>
    <definedName name="C_INN">Бланк!$S$4</definedName>
    <definedName name="C_IPDL">Бланк!#REF!</definedName>
    <definedName name="C_NUM">Бланк!$V$4</definedName>
    <definedName name="C_PHONE">Бланк!$T$4</definedName>
    <definedName name="C_PHONE_M">Бланк!$U$4</definedName>
    <definedName name="C_PMODL">Бланк!#REF!</definedName>
    <definedName name="C_POSTADDR">Бланк!$AL$4</definedName>
    <definedName name="C_PRIORITY">Бланк!$Z$4</definedName>
    <definedName name="C_REASON">Бланк!$AA$4</definedName>
    <definedName name="C_REGADDR">Бланк!$AK$4</definedName>
    <definedName name="C_RESIDENT">Бланк!$AC$4</definedName>
    <definedName name="C_SECRET">Бланк!$Q$4</definedName>
    <definedName name="C_SEX">Бланк!$R$4</definedName>
    <definedName name="CARD_NUM">Бланк!#REF!</definedName>
    <definedName name="CARD_NUM_2">Бланк!#REF!</definedName>
    <definedName name="CARDBEGINDATE">Бланк!#REF!</definedName>
    <definedName name="CARDBEGINDATE_2">Бланк!#REF!</definedName>
    <definedName name="CARDNUM">Бланк!#REF!</definedName>
    <definedName name="CARDNUM_2">Бланк!#REF!</definedName>
    <definedName name="D_NUM">Бланк!$A$4</definedName>
    <definedName name="D_TYPE">Бланк!$X$3</definedName>
    <definedName name="F_NAME">Бланк!#REF!</definedName>
    <definedName name="F_PHONE">Бланк!#REF!</definedName>
    <definedName name="FIO_LATIN">Бланк!#REF!</definedName>
    <definedName name="FIO_LATIN_2">Бланк!#REF!</definedName>
    <definedName name="FIRSTNAME">Бланк!#REF!</definedName>
    <definedName name="FIRSTNAME_2">Бланк!#REF!</definedName>
    <definedName name="HOMEADDRES">Бланк!#REF!</definedName>
    <definedName name="IB_PHONE">Бланк!$Y$3</definedName>
    <definedName name="IPDL">Бланк!#REF!</definedName>
    <definedName name="IPDL_2">Бланк!#REF!</definedName>
    <definedName name="N_DOG">Бланк!#REF!</definedName>
    <definedName name="P_DOLG_1">Бланк!$N$3</definedName>
    <definedName name="P_DOLG_2">Бланк!$P$3</definedName>
    <definedName name="P_DOLG_3">Бланк!$R$3</definedName>
    <definedName name="P_DOLG_4">Бланк!$T$3</definedName>
    <definedName name="P_DOLG_5">Бланк!$V$3</definedName>
    <definedName name="P_FIO_1">Бланк!$O$3</definedName>
    <definedName name="P_FIO_2">Бланк!$Q$3</definedName>
    <definedName name="P_FIO_3">Бланк!$S$3</definedName>
    <definedName name="P_FIO_4">Бланк!$U$3</definedName>
    <definedName name="P_FIO_5">Бланк!$W$3</definedName>
    <definedName name="PDL">Бланк!#REF!</definedName>
    <definedName name="PDL_2">Бланк!#REF!</definedName>
    <definedName name="POSTADDRES">Бланк!#REF!</definedName>
    <definedName name="qwe">Бланк!$F$8</definedName>
    <definedName name="RIPDL">Бланк!#REF!</definedName>
    <definedName name="RIPDL_2">Бланк!#REF!</definedName>
    <definedName name="SECONDNAME">Бланк!#REF!</definedName>
    <definedName name="SECONDNAME_2">Бланк!#REF!</definedName>
    <definedName name="Sign1">Бланк!#REF!</definedName>
    <definedName name="Sign1d">Бланк!#REF!</definedName>
    <definedName name="Sign2">Бланк!#REF!</definedName>
    <definedName name="Sign2d">Бланк!#REF!</definedName>
    <definedName name="Sign3">Бланк!#REF!</definedName>
    <definedName name="Sign3d">Бланк!#REF!</definedName>
    <definedName name="SURNAME">Бланк!#REF!</definedName>
    <definedName name="SURNAME_2">Бланк!#REF!</definedName>
    <definedName name="Z_DATE">Бланк!$AN$4</definedName>
  </definedNames>
  <calcPr calcId="145621"/>
</workbook>
</file>

<file path=xl/calcChain.xml><?xml version="1.0" encoding="utf-8"?>
<calcChain xmlns="http://schemas.openxmlformats.org/spreadsheetml/2006/main">
  <c r="AH73" i="3" l="1"/>
  <c r="Z73" i="3"/>
  <c r="AK23" i="3" l="1"/>
  <c r="AI23" i="3"/>
  <c r="AG23" i="3"/>
  <c r="AE23" i="3"/>
  <c r="AC23" i="3"/>
  <c r="AA23" i="3"/>
  <c r="Y23" i="3"/>
  <c r="W23" i="3"/>
  <c r="U23" i="3"/>
  <c r="S23" i="3"/>
  <c r="Q23" i="3"/>
  <c r="O23" i="3"/>
  <c r="M23" i="3"/>
  <c r="K23" i="3"/>
  <c r="I23" i="3"/>
  <c r="G23" i="3"/>
  <c r="E23" i="3"/>
  <c r="C23" i="3"/>
  <c r="A23" i="3"/>
  <c r="A10" i="3"/>
  <c r="W104" i="3"/>
  <c r="A98" i="3"/>
  <c r="AI104" i="3"/>
  <c r="A104" i="3"/>
  <c r="AA18" i="3"/>
  <c r="K18" i="3"/>
  <c r="A18" i="3"/>
  <c r="AA17" i="3"/>
  <c r="AA16" i="3"/>
  <c r="AA15" i="3"/>
  <c r="AA14" i="3"/>
  <c r="AA13" i="3"/>
  <c r="AA12" i="3"/>
  <c r="K12" i="3"/>
  <c r="K13" i="3"/>
  <c r="K14" i="3"/>
  <c r="K15" i="3"/>
  <c r="K16" i="3"/>
  <c r="K17" i="3"/>
  <c r="A17" i="3"/>
  <c r="A16" i="3"/>
  <c r="A15" i="3"/>
  <c r="A14" i="3"/>
  <c r="A13" i="3"/>
  <c r="A12" i="3"/>
  <c r="S98" i="3"/>
  <c r="S19" i="3"/>
  <c r="K19" i="3"/>
  <c r="AL3" i="3"/>
  <c r="AA3" i="3"/>
  <c r="Z40" i="3"/>
  <c r="O40" i="3"/>
  <c r="AI39" i="3"/>
  <c r="K39" i="3"/>
  <c r="A34" i="3"/>
  <c r="A37" i="3"/>
  <c r="AN25" i="3"/>
  <c r="AK25" i="3"/>
  <c r="Y27" i="3"/>
  <c r="P27" i="3"/>
  <c r="AK27" i="3"/>
  <c r="V26" i="3"/>
  <c r="P28" i="3"/>
  <c r="AF26" i="3"/>
  <c r="P26" i="3"/>
  <c r="P25" i="3"/>
  <c r="K25" i="3"/>
  <c r="X24" i="3"/>
  <c r="K24" i="3"/>
  <c r="K21" i="3"/>
</calcChain>
</file>

<file path=xl/sharedStrings.xml><?xml version="1.0" encoding="utf-8"?>
<sst xmlns="http://schemas.openxmlformats.org/spreadsheetml/2006/main" count="126" uniqueCount="110">
  <si>
    <t>/</t>
  </si>
  <si>
    <t>Служебные отметки Банка (договор / счет)</t>
  </si>
  <si>
    <r>
      <t xml:space="preserve"> ( заполняется печатными буквами, необходимые пункты выделяются знаком </t>
    </r>
    <r>
      <rPr>
        <sz val="6"/>
        <rFont val="Wingdings"/>
        <charset val="2"/>
      </rPr>
      <t>û</t>
    </r>
    <r>
      <rPr>
        <sz val="6"/>
        <rFont val="Arial"/>
        <family val="2"/>
        <charset val="204"/>
      </rPr>
      <t xml:space="preserve"> или </t>
    </r>
    <r>
      <rPr>
        <sz val="6"/>
        <rFont val="Wingdings"/>
        <charset val="2"/>
      </rPr>
      <t>ü</t>
    </r>
    <r>
      <rPr>
        <sz val="6"/>
        <rFont val="Arial"/>
        <family val="2"/>
        <charset val="204"/>
      </rPr>
      <t>)</t>
    </r>
  </si>
  <si>
    <t>ЗАЯВЛЕНИЕ</t>
  </si>
  <si>
    <t>VISA Classic</t>
  </si>
  <si>
    <t>VISA Gold</t>
  </si>
  <si>
    <t>VISA Platinum</t>
  </si>
  <si>
    <t xml:space="preserve">MasterCard Standard    </t>
  </si>
  <si>
    <t>MasterCard Gold</t>
  </si>
  <si>
    <t>¨</t>
  </si>
  <si>
    <t>MasterCard Platinum</t>
  </si>
  <si>
    <t>Предоставление</t>
  </si>
  <si>
    <t>плановое</t>
  </si>
  <si>
    <t>Фамилия Имя Отчество</t>
  </si>
  <si>
    <t>Дата рождения</t>
  </si>
  <si>
    <t>Место рождения</t>
  </si>
  <si>
    <t>Гражданство</t>
  </si>
  <si>
    <t>Российское</t>
  </si>
  <si>
    <t>Иное (указать):</t>
  </si>
  <si>
    <t>Пол</t>
  </si>
  <si>
    <t>муж.</t>
  </si>
  <si>
    <t>жен.</t>
  </si>
  <si>
    <t>Документ, удостоверяющий личность</t>
  </si>
  <si>
    <t>тип документа</t>
  </si>
  <si>
    <t>Паспорт РФ</t>
  </si>
  <si>
    <t>Иной документ (указать):</t>
  </si>
  <si>
    <t>серия</t>
  </si>
  <si>
    <t>номер</t>
  </si>
  <si>
    <t>когда выдан</t>
  </si>
  <si>
    <t>кем выдан</t>
  </si>
  <si>
    <t>срок действия</t>
  </si>
  <si>
    <t>Адрес регистрации (индекс,страна,республика/край/область/округ,город,населенный пункт,улица,дом,корпус,квартира)</t>
  </si>
  <si>
    <t>Фактический адрес (при совпадении с адресом регистрации поле не заполняется)</t>
  </si>
  <si>
    <t>Место работы</t>
  </si>
  <si>
    <t>ИНН</t>
  </si>
  <si>
    <t>Контактные телефоны</t>
  </si>
  <si>
    <t>домашний</t>
  </si>
  <si>
    <t>мобильный</t>
  </si>
  <si>
    <t>рабочий</t>
  </si>
  <si>
    <t>Настоящим подтверждаю, что:</t>
  </si>
  <si>
    <t>(дата)</t>
  </si>
  <si>
    <t>(подпись заявителя)</t>
  </si>
  <si>
    <t>(Фамилия, Инициалы)</t>
  </si>
  <si>
    <t>"SMS-оповещение" - получение информации о пополнении счета и операциях совершаемых при помощи карты.</t>
  </si>
  <si>
    <t>+7</t>
  </si>
  <si>
    <t>Номер мобильного телефона для отправки SMS-уведомлений:</t>
  </si>
  <si>
    <r>
      <t>ü</t>
    </r>
    <r>
      <rPr>
        <sz val="6"/>
        <rFont val="Arial"/>
        <family val="2"/>
        <charset val="204"/>
      </rPr>
      <t xml:space="preserve"> против проверки указанных мною данных не возражаю;</t>
    </r>
  </si>
  <si>
    <r>
      <t>ü</t>
    </r>
    <r>
      <rPr>
        <sz val="6"/>
        <rFont val="Arial"/>
        <family val="2"/>
        <charset val="204"/>
      </rPr>
      <t xml:space="preserve"> при совершении  банковских и иных операций действую к своей выгоде. В случае проведения операций к выгоде третьих лиц обязуюсь незамедлительно
</t>
    </r>
  </si>
  <si>
    <t>представить в Банк документы и сведения, необходимые для идентификации указанных лиц;</t>
  </si>
  <si>
    <r>
      <t>ü</t>
    </r>
    <r>
      <rPr>
        <sz val="6"/>
        <rFont val="Arial"/>
        <family val="2"/>
        <charset val="204"/>
      </rPr>
      <t xml:space="preserve"> в случае принятия Банком отрицательного решения об открытии банковского счета и предоставлении международной расчетной банковской карты согласен с тем, 
</t>
    </r>
  </si>
  <si>
    <r>
      <t>ü</t>
    </r>
    <r>
      <rPr>
        <sz val="6"/>
        <rFont val="Arial"/>
        <family val="2"/>
        <charset val="204"/>
      </rPr>
      <t xml:space="preserve"> заявляю и подтверждаю, что Банк не несет ответственности в случае неполучения мною сообщений в связи с техническими проблемами, в том числе по вине
</t>
    </r>
  </si>
  <si>
    <t>провайдера, а также в иных случаях, произошедших не по вине Банка.</t>
  </si>
  <si>
    <t>Заполняется Банком</t>
  </si>
  <si>
    <t>Заявление клиента принято и проверено. Личность клиента удостоверена.</t>
  </si>
  <si>
    <t>(должность)</t>
  </si>
  <si>
    <t>(подпись)</t>
  </si>
  <si>
    <t>Миграционная карта</t>
  </si>
  <si>
    <t>Виза</t>
  </si>
  <si>
    <t>"Эконом"</t>
  </si>
  <si>
    <t>"Базовый"</t>
  </si>
  <si>
    <t>"Базовый ОРС"</t>
  </si>
  <si>
    <t>"Эконом ОРС"</t>
  </si>
  <si>
    <t>"Премиум"</t>
  </si>
  <si>
    <t>"Платиновый стандарт"</t>
  </si>
  <si>
    <t>срочное</t>
  </si>
  <si>
    <r>
      <t>ü</t>
    </r>
    <r>
      <rPr>
        <sz val="6"/>
        <rFont val="Arial"/>
        <family val="2"/>
        <charset val="204"/>
      </rPr>
      <t xml:space="preserve"> соглашаюсь получать информационные материалы из Банка на свой мобильный телефон;</t>
    </r>
  </si>
  <si>
    <t>Обработка персональных данных.</t>
  </si>
  <si>
    <t>Пакет банковских услуг</t>
  </si>
  <si>
    <t>Тип расчетной банковской карты</t>
  </si>
  <si>
    <t>И ПРЕДОСТАВЛЕНИЕ МЕЖДУНАРОДНОЙ РАСЧЕТНОЙ БАНКОВСКОЙ КАРТЫ</t>
  </si>
  <si>
    <t>НА ПОДКЛЮЧЕНИЕ ПАКЕТА БАНКОВСКИХ УСЛУГ</t>
  </si>
  <si>
    <t>"Эксклюзив"</t>
  </si>
  <si>
    <t>MasterCard Black</t>
  </si>
  <si>
    <t>VISA Infinite</t>
  </si>
  <si>
    <t>Имя и Фамилия в латинской транслитерации (не более 19 символов с разделителем)</t>
  </si>
  <si>
    <t xml:space="preserve">Иной документ, подтверждающий право пребывания на территории РФ </t>
  </si>
  <si>
    <t>обо всех изменениях предоставленной информации;</t>
  </si>
  <si>
    <r>
      <t>ü</t>
    </r>
    <r>
      <rPr>
        <sz val="6"/>
        <rFont val="Arial"/>
        <family val="2"/>
        <charset val="204"/>
      </rPr>
      <t xml:space="preserve"> информация, приведенная в настоящем Заявлении, является полной и достоверной. Обязуюсь в письменной форме незамедлительно информировать Банк
</t>
    </r>
  </si>
  <si>
    <t xml:space="preserve">В соответствии с Федеральным законом от 27.07.2006 г. № 152-ФЗ «О персональных данных»
</t>
  </si>
  <si>
    <t>даю</t>
  </si>
  <si>
    <t xml:space="preserve">не даю </t>
  </si>
  <si>
    <t xml:space="preserve">Настоящее согласие дано мной до наступления одного из следующих событий: </t>
  </si>
  <si>
    <t xml:space="preserve"> - отказа Банком от заключения договора банковского счета / открытия счета</t>
  </si>
  <si>
    <t xml:space="preserve"> - истечения пятилетнего срока с момента прекращения обязательств по заключенным Банком со мной договорам банковского счета.</t>
  </si>
  <si>
    <t>свое согласие на обработку АО Банк "Национальный стандарт" (115093,г.Москва, Партийный пер. д.1,корп. 57,стр.2,3) моих персональных данных и подтверждаю, что</t>
  </si>
  <si>
    <t>давая (не давая) такое согласие, я действую своей волей и в своем интересе.</t>
  </si>
  <si>
    <t>Согласие распространяется на следующую информацию: мои фамилия, имя, отчество, дата и место рождения, паспортные данные, данные документов, удостоверяющих</t>
  </si>
  <si>
    <t>личность, адрес, в том числе адрес электронной почты, телефон, семейное, финансовое, имущественное положение, иная информация, относящаяся к моей личности и</t>
  </si>
  <si>
    <t>связанная с установлением договорных отношений (в случае необходимости).</t>
  </si>
  <si>
    <t xml:space="preserve">Согласие на обработку персональных данных дается мною в целях заключения со мной договора банковского счета путем присоединения к Правилам предоставления и </t>
  </si>
  <si>
    <t>обслуживания международных расчетных банковских карт в АО Банк "Национальный стандарт", исполнение договорных обязательств по заключенным договорам,  их</t>
  </si>
  <si>
    <t>изменения и расторжения, информирования меня о новых продуктах и услугах Банка, а также обеспечения соблюдения законов и нормативных правовых актов Российской</t>
  </si>
  <si>
    <t>Федерации.</t>
  </si>
  <si>
    <t>Согласие предоставляется на осуществление любых действий в отношении моих персональных данных, которые необходимы для достижения вышеуказанных целей,</t>
  </si>
  <si>
    <t>включая без ограничения: сбор, запись, обработку, систематизацию, накопление, хранение, уточнение (обновление, изменение), извлечение, использование, передача</t>
  </si>
  <si>
    <t>(распространение), обезличивание, блокирование, удаление, уничтожение, а также на передачу моих персональных данных для достижения указанных выше целей третьему</t>
  </si>
  <si>
    <t>лицу (в том числе не кредитной и небанковской организации), передачи Банком принадлежащих ему функций и полномочий иному лицу, а также при привлечении третьих</t>
  </si>
  <si>
    <t>лиц к оказанию услуг в указанных целях. Банк вправе в необходимом объеме раскрывать для совершения вышеуказанных действий информацию обо мне (включая</t>
  </si>
  <si>
    <t>мои  персональные данные) таким третьим лицам, их агентам и иным уполномоченным ими лицам, а также предоставлять таким лицам соответствующие документы, содержащие</t>
  </si>
  <si>
    <t>указанную информацию, осуществлять иные действия с моими персональными данными в строгом соответствии с действующим законодательством.</t>
  </si>
  <si>
    <t>Настоящее согласие может быть отозвано посредством направления мною письменного уведомления Банку в произвольной форме по почте заказным письмом с уведомле-</t>
  </si>
  <si>
    <t xml:space="preserve">нием о вручении, либо вручения уведомления лично под роспись представителю Банка, если иное не установлено законодательством Российской Федерации.  В случае </t>
  </si>
  <si>
    <t>отзыва согласия на обработку персональных данных прекращение обработки персональных данных происходит только после полного исполнения Сторонами обязательств,</t>
  </si>
  <si>
    <t xml:space="preserve"> вытекающих из договорных отношений, а уничтожение персональных данных производится не ранее истечения срока хранения, установленного для конкретного вида</t>
  </si>
  <si>
    <t xml:space="preserve">документов, если персональные данные содержатся в указанных документах. </t>
  </si>
  <si>
    <t>что Банк не обязан сообщать мне причины отказа и возвращать Заявление.</t>
  </si>
  <si>
    <t>настоящего Заявления ознакомлен и согласен;</t>
  </si>
  <si>
    <r>
      <t>ü</t>
    </r>
    <r>
      <rPr>
        <sz val="6"/>
        <rFont val="Arial"/>
        <family val="2"/>
        <charset val="204"/>
      </rPr>
      <t xml:space="preserve"> с Тарифами по выпуску и обслуживанию международных расчетных банковских карт АО Банк "Национальный стандарт", далее - Банк, действующими на момент подписания 
</t>
    </r>
  </si>
  <si>
    <t>Прошу предоставить доступ к услугам:</t>
  </si>
  <si>
    <t xml:space="preserve"> (услуги не предоставляются в рамках пакетов "Эконом" и "Эконом ОРС")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</si>
</sst>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6"/>
      <name val="Wingdings"/>
      <charset val="2"/>
    </font>
    <font>
      <sz val="8"/>
      <name val="Wingdings"/>
      <charset val="2"/>
    </font>
    <font>
      <sz val="6"/>
      <name val="Arial Cyr"/>
      <charset val="204"/>
    </font>
    <font>
      <b/>
      <sz val="7"/>
      <name val="Arial"/>
      <family val="2"/>
      <charset val="204"/>
    </font>
    <font>
      <b/>
      <sz val="6.5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2" xfId="0" applyFont="1" applyBorder="1" applyAlignment="1"/>
    <xf numFmtId="0" fontId="1" fillId="0" borderId="4" xfId="0" applyFont="1" applyBorder="1" applyAlignment="1"/>
    <xf numFmtId="4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/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3" xfId="0" applyFont="1" applyFill="1" applyBorder="1" applyAlignment="1"/>
    <xf numFmtId="0" fontId="1" fillId="0" borderId="1" xfId="0" applyFont="1" applyFill="1" applyBorder="1" applyAlignment="1"/>
    <xf numFmtId="0" fontId="3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7" xfId="0" applyFont="1" applyFill="1" applyBorder="1"/>
    <xf numFmtId="0" fontId="1" fillId="0" borderId="0" xfId="0" applyFont="1" applyFill="1" applyBorder="1"/>
    <xf numFmtId="0" fontId="1" fillId="0" borderId="8" xfId="0" applyFont="1" applyFill="1" applyBorder="1"/>
    <xf numFmtId="0" fontId="1" fillId="0" borderId="0" xfId="0" applyFont="1" applyFill="1" applyBorder="1" applyAlignment="1"/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4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justify" vertical="top" wrapText="1"/>
    </xf>
    <xf numFmtId="0" fontId="5" fillId="0" borderId="7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justify" vertical="top" wrapText="1"/>
    </xf>
    <xf numFmtId="0" fontId="5" fillId="0" borderId="8" xfId="0" applyFont="1" applyFill="1" applyBorder="1" applyAlignment="1">
      <alignment horizontal="justify" vertical="top" wrapText="1"/>
    </xf>
    <xf numFmtId="0" fontId="5" fillId="0" borderId="12" xfId="0" applyFont="1" applyFill="1" applyBorder="1" applyAlignment="1">
      <alignment horizontal="justify" vertical="top" wrapText="1"/>
    </xf>
    <xf numFmtId="0" fontId="5" fillId="0" borderId="2" xfId="0" applyFont="1" applyFill="1" applyBorder="1" applyAlignment="1">
      <alignment horizontal="justify" vertical="top" wrapText="1"/>
    </xf>
    <xf numFmtId="0" fontId="5" fillId="0" borderId="4" xfId="0" applyFont="1" applyFill="1" applyBorder="1" applyAlignment="1">
      <alignment horizontal="justify" vertical="top" wrapText="1"/>
    </xf>
    <xf numFmtId="0" fontId="4" fillId="0" borderId="7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8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7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justify" vertical="top" wrapText="1"/>
    </xf>
    <xf numFmtId="0" fontId="7" fillId="0" borderId="8" xfId="0" applyFont="1" applyFill="1" applyBorder="1" applyAlignment="1">
      <alignment horizontal="justify" vertical="top" wrapText="1"/>
    </xf>
    <xf numFmtId="0" fontId="1" fillId="0" borderId="9" xfId="0" applyFont="1" applyBorder="1" applyAlignment="1">
      <alignment horizontal="center"/>
    </xf>
    <xf numFmtId="0" fontId="4" fillId="0" borderId="11" xfId="0" applyFont="1" applyFill="1" applyBorder="1" applyAlignment="1">
      <alignment horizontal="justify" vertical="top" wrapText="1"/>
    </xf>
    <xf numFmtId="0" fontId="4" fillId="0" borderId="9" xfId="0" applyFont="1" applyFill="1" applyBorder="1" applyAlignment="1">
      <alignment horizontal="justify" vertical="top" wrapText="1"/>
    </xf>
    <xf numFmtId="0" fontId="4" fillId="0" borderId="10" xfId="0" applyFont="1" applyFill="1" applyBorder="1" applyAlignment="1">
      <alignment horizontal="justify" vertical="top" wrapText="1"/>
    </xf>
    <xf numFmtId="0" fontId="1" fillId="3" borderId="5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3" borderId="1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9" xfId="0" applyFont="1" applyBorder="1" applyAlignment="1"/>
    <xf numFmtId="0" fontId="0" fillId="0" borderId="9" xfId="0" applyBorder="1" applyAlignment="1"/>
    <xf numFmtId="0" fontId="1" fillId="3" borderId="1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49" fontId="3" fillId="0" borderId="9" xfId="0" applyNumberFormat="1" applyFont="1" applyBorder="1" applyAlignment="1">
      <alignment horizont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57150</xdr:colOff>
      <xdr:row>4</xdr:row>
      <xdr:rowOff>9525</xdr:rowOff>
    </xdr:to>
    <xdr:pic>
      <xdr:nvPicPr>
        <xdr:cNvPr id="1025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6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5"/>
  <sheetViews>
    <sheetView tabSelected="1" zoomScale="115" zoomScaleNormal="115" workbookViewId="0">
      <selection activeCell="AX10" sqref="AX10"/>
    </sheetView>
  </sheetViews>
  <sheetFormatPr defaultColWidth="2.140625" defaultRowHeight="11.25" customHeight="1" x14ac:dyDescent="0.2"/>
  <cols>
    <col min="1" max="1" width="2.140625" style="1" customWidth="1"/>
    <col min="2" max="14" width="2.140625" style="1"/>
    <col min="15" max="15" width="2.5703125" style="1" customWidth="1"/>
    <col min="16" max="24" width="2.140625" style="1"/>
    <col min="25" max="25" width="2.5703125" style="1" customWidth="1"/>
    <col min="26" max="16384" width="2.140625" style="1"/>
  </cols>
  <sheetData>
    <row r="1" spans="1:42" ht="11.25" customHeight="1" x14ac:dyDescent="0.2">
      <c r="AA1" s="94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</row>
    <row r="2" spans="1:42" ht="11.25" customHeight="1" x14ac:dyDescent="0.2">
      <c r="Y2" s="2"/>
      <c r="Z2" s="2"/>
      <c r="AA2" s="112" t="s">
        <v>1</v>
      </c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4"/>
    </row>
    <row r="3" spans="1:42" ht="11.25" customHeight="1" x14ac:dyDescent="0.2">
      <c r="N3" s="5"/>
      <c r="O3" s="5"/>
      <c r="P3" s="5"/>
      <c r="Q3" s="5"/>
      <c r="R3" s="5"/>
      <c r="S3" s="5"/>
      <c r="T3" s="5"/>
      <c r="U3" s="5"/>
      <c r="V3" s="5"/>
      <c r="W3" s="13"/>
      <c r="X3" s="13"/>
      <c r="Y3" s="13"/>
      <c r="AA3" s="119" t="str">
        <f>"" &amp; D_NUM</f>
        <v/>
      </c>
      <c r="AB3" s="120"/>
      <c r="AC3" s="120"/>
      <c r="AD3" s="120"/>
      <c r="AE3" s="120"/>
      <c r="AF3" s="120"/>
      <c r="AG3" s="120"/>
      <c r="AH3" s="120"/>
      <c r="AI3" s="120"/>
      <c r="AJ3" s="120"/>
      <c r="AK3" s="3" t="s">
        <v>0</v>
      </c>
      <c r="AL3" s="120" t="str">
        <f>"" &amp; RIGHT(A_NUM,7)</f>
        <v/>
      </c>
      <c r="AM3" s="120"/>
      <c r="AN3" s="120"/>
      <c r="AO3" s="120"/>
      <c r="AP3" s="121"/>
    </row>
    <row r="4" spans="1:42" ht="11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12"/>
    </row>
    <row r="5" spans="1:42" ht="11.25" customHeight="1" x14ac:dyDescent="0.2">
      <c r="A5" s="115" t="s">
        <v>3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</row>
    <row r="6" spans="1:42" ht="11.25" customHeight="1" x14ac:dyDescent="0.2">
      <c r="A6" s="115" t="s">
        <v>70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</row>
    <row r="7" spans="1:42" ht="11.25" customHeight="1" x14ac:dyDescent="0.2">
      <c r="A7" s="115" t="s">
        <v>69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</row>
    <row r="8" spans="1:42" ht="11.25" customHeight="1" x14ac:dyDescent="0.2">
      <c r="A8" s="86" t="s">
        <v>2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</row>
    <row r="9" spans="1:42" ht="10.5" customHeight="1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 ht="11.25" customHeight="1" x14ac:dyDescent="0.2">
      <c r="A10" s="122" t="str">
        <f>"    Прошу подключить к моему счету № " &amp; IF(ISBLANK(A_NUM),"                                                           ",A_NUM) &amp; "  пакет банковских услуг и выпустить карту:"</f>
        <v xml:space="preserve">    Прошу подключить к моему счету №                                                              пакет банковских услуг и выпустить карту: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</row>
    <row r="11" spans="1:42" ht="11.25" customHeight="1" x14ac:dyDescent="0.2">
      <c r="A11" s="116" t="s">
        <v>67</v>
      </c>
      <c r="B11" s="117"/>
      <c r="C11" s="117"/>
      <c r="D11" s="117"/>
      <c r="E11" s="117"/>
      <c r="F11" s="117"/>
      <c r="G11" s="117"/>
      <c r="H11" s="117"/>
      <c r="I11" s="117"/>
      <c r="J11" s="118"/>
      <c r="K11" s="116" t="s">
        <v>68</v>
      </c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8"/>
    </row>
    <row r="12" spans="1:42" ht="11.25" customHeight="1" x14ac:dyDescent="0.2">
      <c r="A12" s="9" t="str">
        <f>IF(ISERROR(FIND("[ БАЗОВЫЙ ]",D_TYPE)),"¨","þ")</f>
        <v>¨</v>
      </c>
      <c r="B12" s="88" t="s">
        <v>59</v>
      </c>
      <c r="C12" s="88"/>
      <c r="D12" s="88"/>
      <c r="E12" s="88"/>
      <c r="F12" s="88"/>
      <c r="G12" s="88"/>
      <c r="H12" s="88"/>
      <c r="I12" s="88"/>
      <c r="J12" s="89"/>
      <c r="K12" s="8" t="str">
        <f>IF(AND(LEFT(C_NUM,6)="518275",NOT(ISERROR(FIND("[ БАЗОВЫЙ ]",D_TYPE)))),"þ","¨")</f>
        <v>¨</v>
      </c>
      <c r="L12" s="15" t="s">
        <v>7</v>
      </c>
      <c r="M12" s="15"/>
      <c r="N12" s="15"/>
      <c r="O12" s="15"/>
      <c r="P12" s="15"/>
      <c r="Q12" s="15"/>
      <c r="R12" s="15"/>
      <c r="S12" s="15"/>
      <c r="T12" s="15"/>
      <c r="U12" s="16"/>
      <c r="V12" s="16"/>
      <c r="W12" s="16"/>
      <c r="X12" s="16"/>
      <c r="Y12" s="16"/>
      <c r="Z12" s="16"/>
      <c r="AA12" s="8" t="str">
        <f>IF(AND(LEFT(C_NUM,6)="429773",NOT(ISERROR(FIND("[ БАЗОВЫЙ ]",D_TYPE)))),"þ","¨")</f>
        <v>¨</v>
      </c>
      <c r="AB12" s="15" t="s">
        <v>4</v>
      </c>
      <c r="AC12" s="15"/>
      <c r="AD12" s="15"/>
      <c r="AE12" s="15"/>
      <c r="AF12" s="15"/>
      <c r="AG12" s="15"/>
      <c r="AH12" s="15"/>
      <c r="AI12" s="15"/>
      <c r="AJ12" s="16"/>
      <c r="AK12" s="16"/>
      <c r="AL12" s="16"/>
      <c r="AM12" s="16"/>
      <c r="AN12" s="16"/>
      <c r="AO12" s="16"/>
      <c r="AP12" s="17"/>
    </row>
    <row r="13" spans="1:42" ht="11.25" customHeight="1" x14ac:dyDescent="0.2">
      <c r="A13" s="9" t="str">
        <f>IF(ISERROR(FIND("[ ЭКОНОМ ]",D_TYPE)),"¨","þ")</f>
        <v>¨</v>
      </c>
      <c r="B13" s="88" t="s">
        <v>58</v>
      </c>
      <c r="C13" s="88"/>
      <c r="D13" s="88"/>
      <c r="E13" s="88"/>
      <c r="F13" s="88"/>
      <c r="G13" s="88"/>
      <c r="H13" s="88"/>
      <c r="I13" s="88"/>
      <c r="J13" s="89"/>
      <c r="K13" s="8" t="str">
        <f>IF(AND(LEFT(C_NUM,6)="518275",NOT(ISERROR(FIND("[ ЭКОНОМ ]",D_TYPE)))),"þ","¨")</f>
        <v>¨</v>
      </c>
      <c r="L13" s="15" t="s">
        <v>7</v>
      </c>
      <c r="M13" s="15"/>
      <c r="N13" s="15"/>
      <c r="O13" s="15"/>
      <c r="P13" s="15"/>
      <c r="Q13" s="15"/>
      <c r="R13" s="15"/>
      <c r="S13" s="15"/>
      <c r="T13" s="15"/>
      <c r="U13" s="16"/>
      <c r="V13" s="16"/>
      <c r="W13" s="16"/>
      <c r="X13" s="16"/>
      <c r="Y13" s="16"/>
      <c r="Z13" s="16"/>
      <c r="AA13" s="8" t="str">
        <f>IF(AND(LEFT(C_NUM,6)="429773",NOT(ISERROR(FIND("[ ЭКОНОМ ]",D_TYPE)))),"þ","¨")</f>
        <v>¨</v>
      </c>
      <c r="AB13" s="15" t="s">
        <v>4</v>
      </c>
      <c r="AC13" s="15"/>
      <c r="AD13" s="15"/>
      <c r="AE13" s="15"/>
      <c r="AF13" s="15"/>
      <c r="AG13" s="15"/>
      <c r="AH13" s="15"/>
      <c r="AI13" s="15"/>
      <c r="AJ13" s="16"/>
      <c r="AK13" s="16"/>
      <c r="AL13" s="16"/>
      <c r="AM13" s="16"/>
      <c r="AN13" s="16"/>
      <c r="AO13" s="16"/>
      <c r="AP13" s="17"/>
    </row>
    <row r="14" spans="1:42" ht="11.25" customHeight="1" x14ac:dyDescent="0.2">
      <c r="A14" s="9" t="str">
        <f>IF(ISERROR(FIND("[ БАЗОВЫЙ ОРС ]",D_TYPE)),"¨","þ")</f>
        <v>¨</v>
      </c>
      <c r="B14" s="88" t="s">
        <v>60</v>
      </c>
      <c r="C14" s="88"/>
      <c r="D14" s="88"/>
      <c r="E14" s="88"/>
      <c r="F14" s="88"/>
      <c r="G14" s="88"/>
      <c r="H14" s="88"/>
      <c r="I14" s="88"/>
      <c r="J14" s="89"/>
      <c r="K14" s="8" t="str">
        <f>IF(AND(LEFT(C_NUM,6)="518275",NOT(ISERROR(FIND("[ БАЗОВЫЙ ОРС ]",D_TYPE)))),"þ","¨")</f>
        <v>¨</v>
      </c>
      <c r="L14" s="15" t="s">
        <v>7</v>
      </c>
      <c r="M14" s="15"/>
      <c r="N14" s="15"/>
      <c r="O14" s="15"/>
      <c r="P14" s="15"/>
      <c r="Q14" s="15"/>
      <c r="R14" s="15"/>
      <c r="S14" s="15"/>
      <c r="T14" s="15"/>
      <c r="U14" s="16"/>
      <c r="V14" s="16"/>
      <c r="W14" s="16"/>
      <c r="X14" s="16"/>
      <c r="Y14" s="16"/>
      <c r="Z14" s="16"/>
      <c r="AA14" s="8" t="str">
        <f>IF(AND(LEFT(C_NUM,6)="429773",NOT(ISERROR(FIND("[ БАЗОВЫЙ ОРС ]",D_TYPE)))),"þ","¨")</f>
        <v>¨</v>
      </c>
      <c r="AB14" s="15" t="s">
        <v>4</v>
      </c>
      <c r="AC14" s="15"/>
      <c r="AD14" s="15"/>
      <c r="AE14" s="15"/>
      <c r="AF14" s="15"/>
      <c r="AG14" s="15"/>
      <c r="AH14" s="15"/>
      <c r="AI14" s="15"/>
      <c r="AJ14" s="16"/>
      <c r="AK14" s="16"/>
      <c r="AL14" s="16"/>
      <c r="AM14" s="16"/>
      <c r="AN14" s="16"/>
      <c r="AO14" s="16"/>
      <c r="AP14" s="17"/>
    </row>
    <row r="15" spans="1:42" ht="11.25" customHeight="1" x14ac:dyDescent="0.2">
      <c r="A15" s="9" t="str">
        <f>IF(ISERROR(FIND("[ ЭКОНОМ ОРС ]",D_TYPE)),"¨","þ")</f>
        <v>¨</v>
      </c>
      <c r="B15" s="88" t="s">
        <v>61</v>
      </c>
      <c r="C15" s="88"/>
      <c r="D15" s="88"/>
      <c r="E15" s="88"/>
      <c r="F15" s="88"/>
      <c r="G15" s="88"/>
      <c r="H15" s="88"/>
      <c r="I15" s="88"/>
      <c r="J15" s="89"/>
      <c r="K15" s="6" t="str">
        <f>IF(AND(LEFT(C_NUM,6)="518275",NOT(ISERROR(FIND("[ ЭКОНОМ ОРС ]",D_TYPE)))),"þ","¨")</f>
        <v>¨</v>
      </c>
      <c r="L15" s="15" t="s">
        <v>7</v>
      </c>
      <c r="M15" s="15"/>
      <c r="N15" s="15"/>
      <c r="O15" s="15"/>
      <c r="P15" s="15"/>
      <c r="Q15" s="15"/>
      <c r="R15" s="15"/>
      <c r="S15" s="15"/>
      <c r="T15" s="15"/>
      <c r="U15" s="18"/>
      <c r="V15" s="18"/>
      <c r="W15" s="18"/>
      <c r="X15" s="18"/>
      <c r="Y15" s="18"/>
      <c r="Z15" s="18"/>
      <c r="AA15" s="6" t="str">
        <f>IF(AND(LEFT(C_NUM,6)="429773",NOT(ISERROR(FIND("[ ЭКОНОМ ОРС ]",D_TYPE)))),"þ","¨")</f>
        <v>¨</v>
      </c>
      <c r="AB15" s="15" t="s">
        <v>4</v>
      </c>
      <c r="AC15" s="15"/>
      <c r="AD15" s="15"/>
      <c r="AE15" s="15"/>
      <c r="AF15" s="15"/>
      <c r="AG15" s="15"/>
      <c r="AH15" s="15"/>
      <c r="AI15" s="15"/>
      <c r="AJ15" s="18"/>
      <c r="AK15" s="18"/>
      <c r="AL15" s="18"/>
      <c r="AM15" s="18"/>
      <c r="AN15" s="18"/>
      <c r="AO15" s="18"/>
      <c r="AP15" s="19"/>
    </row>
    <row r="16" spans="1:42" ht="11.25" customHeight="1" x14ac:dyDescent="0.2">
      <c r="A16" s="9" t="str">
        <f>IF(ISERROR(FIND("[ ПРЕМИУМ ]",D_TYPE)),"¨","þ")</f>
        <v>¨</v>
      </c>
      <c r="B16" s="88" t="s">
        <v>62</v>
      </c>
      <c r="C16" s="88"/>
      <c r="D16" s="88"/>
      <c r="E16" s="88"/>
      <c r="F16" s="88"/>
      <c r="G16" s="88"/>
      <c r="H16" s="88"/>
      <c r="I16" s="88"/>
      <c r="J16" s="89"/>
      <c r="K16" s="8" t="str">
        <f>IF(AND(LEFT(C_NUM,6)="518372",NOT(ISERROR(FIND("[ ПРЕМИУМ ]",D_TYPE)))),"þ","¨")</f>
        <v>¨</v>
      </c>
      <c r="L16" s="15" t="s">
        <v>8</v>
      </c>
      <c r="M16" s="15"/>
      <c r="N16" s="15"/>
      <c r="O16" s="15"/>
      <c r="P16" s="15"/>
      <c r="Q16" s="15"/>
      <c r="R16" s="15"/>
      <c r="S16" s="15"/>
      <c r="T16" s="16"/>
      <c r="U16" s="16"/>
      <c r="V16" s="16"/>
      <c r="W16" s="16"/>
      <c r="X16" s="16"/>
      <c r="Y16" s="16"/>
      <c r="Z16" s="16"/>
      <c r="AA16" s="8" t="str">
        <f>IF(AND(LEFT(C_NUM,6)="429774",NOT(ISERROR(FIND("[ ПРЕМИУМ ]",D_TYPE)))),"þ","¨")</f>
        <v>¨</v>
      </c>
      <c r="AB16" s="15" t="s">
        <v>5</v>
      </c>
      <c r="AC16" s="15"/>
      <c r="AD16" s="15"/>
      <c r="AE16" s="15"/>
      <c r="AF16" s="15"/>
      <c r="AG16" s="15"/>
      <c r="AH16" s="15"/>
      <c r="AI16" s="16"/>
      <c r="AJ16" s="16"/>
      <c r="AK16" s="16"/>
      <c r="AL16" s="16"/>
      <c r="AM16" s="16"/>
      <c r="AN16" s="16"/>
      <c r="AO16" s="16"/>
      <c r="AP16" s="17"/>
    </row>
    <row r="17" spans="1:42" ht="11.25" customHeight="1" x14ac:dyDescent="0.2">
      <c r="A17" s="9" t="str">
        <f>IF(ISERROR(FIND("[ ПЛАТИНОВЫЙ СТАНДАРТ ]",D_TYPE)),"¨","þ")</f>
        <v>¨</v>
      </c>
      <c r="B17" s="88" t="s">
        <v>63</v>
      </c>
      <c r="C17" s="88"/>
      <c r="D17" s="88"/>
      <c r="E17" s="88"/>
      <c r="F17" s="88"/>
      <c r="G17" s="88"/>
      <c r="H17" s="88"/>
      <c r="I17" s="88"/>
      <c r="J17" s="89"/>
      <c r="K17" s="8" t="str">
        <f>IF(AND(LEFT(C_NUM,6)="516445",NOT(ISERROR(FIND("[ ПЛАТИНОВЫЙ СТАНДАРТ ]",D_TYPE)))),"þ","¨")</f>
        <v>¨</v>
      </c>
      <c r="L17" s="15" t="s">
        <v>10</v>
      </c>
      <c r="M17" s="15"/>
      <c r="N17" s="15"/>
      <c r="O17" s="15"/>
      <c r="P17" s="15"/>
      <c r="Q17" s="15"/>
      <c r="R17" s="15"/>
      <c r="S17" s="15"/>
      <c r="T17" s="16"/>
      <c r="U17" s="16"/>
      <c r="V17" s="16"/>
      <c r="W17" s="16"/>
      <c r="X17" s="16"/>
      <c r="Y17" s="16"/>
      <c r="Z17" s="16"/>
      <c r="AA17" s="8" t="str">
        <f>IF(AND(LEFT(C_NUM,6)="419608",NOT(ISERROR(FIND("[ ПЛАТИНОВЫЙ СТАНДАРТ ]",D_TYPE)))),"þ","¨")</f>
        <v>¨</v>
      </c>
      <c r="AB17" s="15" t="s">
        <v>6</v>
      </c>
      <c r="AC17" s="15"/>
      <c r="AD17" s="15"/>
      <c r="AE17" s="15"/>
      <c r="AF17" s="15"/>
      <c r="AG17" s="15"/>
      <c r="AH17" s="15"/>
      <c r="AI17" s="16"/>
      <c r="AJ17" s="16"/>
      <c r="AK17" s="16"/>
      <c r="AL17" s="16"/>
      <c r="AM17" s="16"/>
      <c r="AN17" s="16"/>
      <c r="AO17" s="16"/>
      <c r="AP17" s="17"/>
    </row>
    <row r="18" spans="1:42" ht="11.25" customHeight="1" x14ac:dyDescent="0.2">
      <c r="A18" s="9" t="str">
        <f>IF(ISERROR(FIND("[ ЭКСКЛЮЗИВ ]",D_TYPE)),"¨","þ")</f>
        <v>¨</v>
      </c>
      <c r="B18" s="88" t="s">
        <v>71</v>
      </c>
      <c r="C18" s="88"/>
      <c r="D18" s="88"/>
      <c r="E18" s="88"/>
      <c r="F18" s="88"/>
      <c r="G18" s="88"/>
      <c r="H18" s="88"/>
      <c r="I18" s="88"/>
      <c r="J18" s="89"/>
      <c r="K18" s="8" t="str">
        <f>IF(AND(LEFT(C_NUM,6)="516132",NOT(ISERROR(FIND("[ ЭКСКЛЮЗИВ ]",D_TYPE)))),"þ","¨")</f>
        <v>¨</v>
      </c>
      <c r="L18" s="15" t="s">
        <v>72</v>
      </c>
      <c r="M18" s="15"/>
      <c r="N18" s="15"/>
      <c r="O18" s="15"/>
      <c r="P18" s="15"/>
      <c r="Q18" s="15"/>
      <c r="R18" s="15"/>
      <c r="S18" s="15"/>
      <c r="T18" s="16"/>
      <c r="U18" s="16"/>
      <c r="V18" s="16"/>
      <c r="W18" s="16"/>
      <c r="X18" s="16"/>
      <c r="Y18" s="16"/>
      <c r="Z18" s="16"/>
      <c r="AA18" s="8" t="str">
        <f>IF(AND(LEFT(C_NUM,6)="477710",NOT(ISERROR(FIND("[ ЭКСКЛЮЗИВ ]",D_TYPE)))),"þ","¨")</f>
        <v>¨</v>
      </c>
      <c r="AB18" s="15" t="s">
        <v>73</v>
      </c>
      <c r="AC18" s="15"/>
      <c r="AD18" s="15"/>
      <c r="AE18" s="15"/>
      <c r="AF18" s="15"/>
      <c r="AG18" s="15"/>
      <c r="AH18" s="15"/>
      <c r="AI18" s="16"/>
      <c r="AJ18" s="16"/>
      <c r="AK18" s="16"/>
      <c r="AL18" s="16"/>
      <c r="AM18" s="16"/>
      <c r="AN18" s="16"/>
      <c r="AO18" s="16"/>
      <c r="AP18" s="17"/>
    </row>
    <row r="19" spans="1:42" ht="11.25" customHeight="1" x14ac:dyDescent="0.2">
      <c r="A19" s="63" t="s">
        <v>11</v>
      </c>
      <c r="B19" s="64"/>
      <c r="C19" s="64"/>
      <c r="D19" s="64"/>
      <c r="E19" s="64"/>
      <c r="F19" s="64"/>
      <c r="G19" s="64"/>
      <c r="H19" s="64"/>
      <c r="I19" s="64"/>
      <c r="J19" s="64"/>
      <c r="K19" s="20" t="str">
        <f>IF(C_PRIORITY="0","þ","¨")</f>
        <v>¨</v>
      </c>
      <c r="L19" s="21" t="s">
        <v>12</v>
      </c>
      <c r="M19" s="21"/>
      <c r="N19" s="21"/>
      <c r="O19" s="21"/>
      <c r="P19" s="22"/>
      <c r="Q19" s="23"/>
      <c r="R19" s="21"/>
      <c r="S19" s="23" t="str">
        <f>IF(AND(C_PRIORITY&lt;&gt;"0",NOT(ISBLANK(C_PRIORITY))),"þ","¨")</f>
        <v>¨</v>
      </c>
      <c r="T19" s="21" t="s">
        <v>64</v>
      </c>
      <c r="U19" s="22"/>
      <c r="V19" s="23"/>
      <c r="W19" s="21"/>
      <c r="X19" s="21"/>
      <c r="Y19" s="21"/>
      <c r="Z19" s="21"/>
      <c r="AA19" s="34"/>
      <c r="AB19" s="34"/>
      <c r="AC19" s="34"/>
      <c r="AD19" s="34"/>
      <c r="AE19" s="34"/>
      <c r="AF19" s="34"/>
      <c r="AG19" s="31"/>
      <c r="AH19" s="31"/>
      <c r="AI19" s="31"/>
      <c r="AJ19" s="31"/>
      <c r="AK19" s="31"/>
      <c r="AL19" s="31"/>
      <c r="AM19" s="31"/>
      <c r="AN19" s="31"/>
      <c r="AO19" s="31"/>
      <c r="AP19" s="32"/>
    </row>
    <row r="20" spans="1:42" ht="12" customHeight="1" x14ac:dyDescent="0.2"/>
    <row r="21" spans="1:42" ht="11.25" customHeight="1" x14ac:dyDescent="0.2">
      <c r="A21" s="63" t="s">
        <v>13</v>
      </c>
      <c r="B21" s="64"/>
      <c r="C21" s="64"/>
      <c r="D21" s="64"/>
      <c r="E21" s="64"/>
      <c r="F21" s="64"/>
      <c r="G21" s="64"/>
      <c r="H21" s="64"/>
      <c r="I21" s="64"/>
      <c r="J21" s="65"/>
      <c r="K21" s="60" t="str">
        <f>"" &amp; A_FIO</f>
        <v/>
      </c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2"/>
    </row>
    <row r="22" spans="1:42" ht="11.25" customHeight="1" x14ac:dyDescent="0.2">
      <c r="A22" s="90" t="s">
        <v>74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2"/>
    </row>
    <row r="23" spans="1:42" ht="11.25" customHeight="1" x14ac:dyDescent="0.2">
      <c r="A23" s="74" t="str">
        <f>MID(C_FIOLATIN,1,1)</f>
        <v/>
      </c>
      <c r="B23" s="75"/>
      <c r="C23" s="74" t="str">
        <f>MID(C_FIOLATIN,2,1)</f>
        <v/>
      </c>
      <c r="D23" s="75"/>
      <c r="E23" s="74" t="str">
        <f>MID(C_FIOLATIN,3,1)</f>
        <v/>
      </c>
      <c r="F23" s="75"/>
      <c r="G23" s="74" t="str">
        <f>MID(C_FIOLATIN,4,1)</f>
        <v/>
      </c>
      <c r="H23" s="75"/>
      <c r="I23" s="74" t="str">
        <f>MID(C_FIOLATIN,5,1)</f>
        <v/>
      </c>
      <c r="J23" s="75"/>
      <c r="K23" s="74" t="str">
        <f>MID(C_FIOLATIN,6,1)</f>
        <v/>
      </c>
      <c r="L23" s="75"/>
      <c r="M23" s="74" t="str">
        <f>MID(C_FIOLATIN,7,1)</f>
        <v/>
      </c>
      <c r="N23" s="75"/>
      <c r="O23" s="74" t="str">
        <f>MID(C_FIOLATIN,8,1)</f>
        <v/>
      </c>
      <c r="P23" s="75"/>
      <c r="Q23" s="74" t="str">
        <f>MID(C_FIOLATIN,9,1)</f>
        <v/>
      </c>
      <c r="R23" s="75"/>
      <c r="S23" s="74" t="str">
        <f>MID(C_FIOLATIN,10,1)</f>
        <v/>
      </c>
      <c r="T23" s="75"/>
      <c r="U23" s="74" t="str">
        <f>MID(C_FIOLATIN,11,1)</f>
        <v/>
      </c>
      <c r="V23" s="75"/>
      <c r="W23" s="74" t="str">
        <f>MID(C_FIOLATIN,12,1)</f>
        <v/>
      </c>
      <c r="X23" s="75"/>
      <c r="Y23" s="74" t="str">
        <f>MID(C_FIOLATIN,13,1)</f>
        <v/>
      </c>
      <c r="Z23" s="75"/>
      <c r="AA23" s="74" t="str">
        <f>MID(C_FIOLATIN,14,1)</f>
        <v/>
      </c>
      <c r="AB23" s="75"/>
      <c r="AC23" s="74" t="str">
        <f>MID(C_FIOLATIN,15,1)</f>
        <v/>
      </c>
      <c r="AD23" s="75"/>
      <c r="AE23" s="74" t="str">
        <f>MID(C_FIOLATIN,16,1)</f>
        <v/>
      </c>
      <c r="AF23" s="75"/>
      <c r="AG23" s="74" t="str">
        <f>MID(C_FIOLATIN,17,1)</f>
        <v/>
      </c>
      <c r="AH23" s="75"/>
      <c r="AI23" s="74" t="str">
        <f>MID(C_FIOLATIN,18,1)</f>
        <v/>
      </c>
      <c r="AJ23" s="75"/>
      <c r="AK23" s="74" t="str">
        <f>MID(C_FIOLATIN,19,1)</f>
        <v/>
      </c>
      <c r="AL23" s="93"/>
      <c r="AM23" s="123"/>
      <c r="AN23" s="123"/>
      <c r="AO23" s="123"/>
      <c r="AP23" s="124"/>
    </row>
    <row r="24" spans="1:42" ht="11.25" customHeight="1" x14ac:dyDescent="0.2">
      <c r="A24" s="63" t="s">
        <v>14</v>
      </c>
      <c r="B24" s="64"/>
      <c r="C24" s="64"/>
      <c r="D24" s="64"/>
      <c r="E24" s="64"/>
      <c r="F24" s="64"/>
      <c r="G24" s="64"/>
      <c r="H24" s="64"/>
      <c r="I24" s="64"/>
      <c r="J24" s="65"/>
      <c r="K24" s="60" t="str">
        <f>"" &amp; C_BIRTHDAY</f>
        <v/>
      </c>
      <c r="L24" s="61"/>
      <c r="M24" s="61"/>
      <c r="N24" s="61"/>
      <c r="O24" s="61"/>
      <c r="P24" s="62"/>
      <c r="Q24" s="63" t="s">
        <v>15</v>
      </c>
      <c r="R24" s="64"/>
      <c r="S24" s="64"/>
      <c r="T24" s="64"/>
      <c r="U24" s="64"/>
      <c r="V24" s="64"/>
      <c r="W24" s="65"/>
      <c r="X24" s="60" t="str">
        <f>"" &amp; C_BIRTHPLACE</f>
        <v/>
      </c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2"/>
    </row>
    <row r="25" spans="1:42" ht="11.25" customHeight="1" x14ac:dyDescent="0.2">
      <c r="A25" s="63" t="s">
        <v>16</v>
      </c>
      <c r="B25" s="64"/>
      <c r="C25" s="64"/>
      <c r="D25" s="64"/>
      <c r="E25" s="64"/>
      <c r="F25" s="64"/>
      <c r="G25" s="64"/>
      <c r="H25" s="64"/>
      <c r="I25" s="64"/>
      <c r="J25" s="65"/>
      <c r="K25" s="9" t="str">
        <f>IF(C_RESIDENT="1","þ","¨")</f>
        <v>¨</v>
      </c>
      <c r="L25" s="61" t="s">
        <v>17</v>
      </c>
      <c r="M25" s="61"/>
      <c r="N25" s="61"/>
      <c r="O25" s="61"/>
      <c r="P25" s="8" t="str">
        <f>IF(C_RESIDENT="0","þ","¨")</f>
        <v>¨</v>
      </c>
      <c r="Q25" s="61" t="s">
        <v>18</v>
      </c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76"/>
      <c r="AG25" s="77"/>
      <c r="AH25" s="78" t="s">
        <v>19</v>
      </c>
      <c r="AI25" s="79"/>
      <c r="AJ25" s="80"/>
      <c r="AK25" s="7" t="str">
        <f>IF(C_SEX="М","þ","¨")</f>
        <v>¨</v>
      </c>
      <c r="AL25" s="10" t="s">
        <v>20</v>
      </c>
      <c r="AM25" s="10"/>
      <c r="AN25" s="7" t="str">
        <f>IF(C_SEX="Ж","þ","¨")</f>
        <v>¨</v>
      </c>
      <c r="AO25" s="10" t="s">
        <v>21</v>
      </c>
      <c r="AP25" s="11"/>
    </row>
    <row r="26" spans="1:42" ht="11.25" customHeight="1" x14ac:dyDescent="0.2">
      <c r="A26" s="81" t="s">
        <v>22</v>
      </c>
      <c r="B26" s="81"/>
      <c r="C26" s="81"/>
      <c r="D26" s="81"/>
      <c r="E26" s="81"/>
      <c r="F26" s="81"/>
      <c r="G26" s="81"/>
      <c r="H26" s="81"/>
      <c r="I26" s="81"/>
      <c r="J26" s="81"/>
      <c r="K26" s="58" t="s">
        <v>23</v>
      </c>
      <c r="L26" s="58"/>
      <c r="M26" s="58"/>
      <c r="N26" s="58"/>
      <c r="O26" s="58"/>
      <c r="P26" s="9" t="str">
        <f>IF(C_DOCTYPE="Паспорт РФ","þ","¨")</f>
        <v>¨</v>
      </c>
      <c r="Q26" s="61" t="s">
        <v>24</v>
      </c>
      <c r="R26" s="61"/>
      <c r="S26" s="61"/>
      <c r="T26" s="61"/>
      <c r="U26" s="61"/>
      <c r="V26" s="8" t="str">
        <f>IF(AND(C_DOCTYPE&lt;&gt;"Паспорт РФ",NOT(ISBLANK(C_DOCTYPE))),"þ","¨")</f>
        <v>¨</v>
      </c>
      <c r="W26" s="61" t="s">
        <v>25</v>
      </c>
      <c r="X26" s="61"/>
      <c r="Y26" s="61"/>
      <c r="Z26" s="61"/>
      <c r="AA26" s="61"/>
      <c r="AB26" s="61"/>
      <c r="AC26" s="61"/>
      <c r="AD26" s="61"/>
      <c r="AE26" s="61"/>
      <c r="AF26" s="61" t="str">
        <f>IF(C_DOCTYPE&lt;&gt;"Паспорт РФ","" &amp; C_DOCTYPE,"")</f>
        <v/>
      </c>
      <c r="AG26" s="61"/>
      <c r="AH26" s="61"/>
      <c r="AI26" s="61"/>
      <c r="AJ26" s="61"/>
      <c r="AK26" s="61"/>
      <c r="AL26" s="61"/>
      <c r="AM26" s="61"/>
      <c r="AN26" s="61"/>
      <c r="AO26" s="61"/>
      <c r="AP26" s="62"/>
    </row>
    <row r="27" spans="1:42" ht="11.25" customHeight="1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58" t="s">
        <v>26</v>
      </c>
      <c r="L27" s="58"/>
      <c r="M27" s="58"/>
      <c r="N27" s="58"/>
      <c r="O27" s="58"/>
      <c r="P27" s="60" t="str">
        <f>IF(ISERR(FIND(" ",C_DOCNUM,1)),"",MID(C_DOCNUM,1,FIND(" ",C_DOCNUM,1)-1))</f>
        <v/>
      </c>
      <c r="Q27" s="61"/>
      <c r="R27" s="61"/>
      <c r="S27" s="62"/>
      <c r="T27" s="71" t="s">
        <v>27</v>
      </c>
      <c r="U27" s="72"/>
      <c r="V27" s="72"/>
      <c r="W27" s="72"/>
      <c r="X27" s="73"/>
      <c r="Y27" s="60" t="str">
        <f>IF(ISERR(FIND(" ",C_DOCNUM,1)),"" &amp; C_DOCNUM,MID(C_DOCNUM,FIND(" ",C_DOCNUM,1)+1,20))</f>
        <v/>
      </c>
      <c r="Z27" s="61"/>
      <c r="AA27" s="61"/>
      <c r="AB27" s="61"/>
      <c r="AC27" s="61"/>
      <c r="AD27" s="61"/>
      <c r="AE27" s="62"/>
      <c r="AF27" s="67" t="s">
        <v>28</v>
      </c>
      <c r="AG27" s="67"/>
      <c r="AH27" s="67"/>
      <c r="AI27" s="67"/>
      <c r="AJ27" s="67"/>
      <c r="AK27" s="68" t="str">
        <f>"" &amp; C_DOCDATE</f>
        <v/>
      </c>
      <c r="AL27" s="69"/>
      <c r="AM27" s="69"/>
      <c r="AN27" s="69"/>
      <c r="AO27" s="69"/>
      <c r="AP27" s="70"/>
    </row>
    <row r="28" spans="1:42" ht="11.25" customHeight="1" x14ac:dyDescent="0.2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58" t="s">
        <v>29</v>
      </c>
      <c r="L28" s="58"/>
      <c r="M28" s="58"/>
      <c r="N28" s="58"/>
      <c r="O28" s="58"/>
      <c r="P28" s="59" t="str">
        <f>"" &amp; C_DOCPLACE &amp; " " &amp; C_DOCPLACE_P</f>
        <v xml:space="preserve"> </v>
      </c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</row>
    <row r="29" spans="1:42" ht="11.25" customHeight="1" x14ac:dyDescent="0.2">
      <c r="A29" s="63" t="s">
        <v>56</v>
      </c>
      <c r="B29" s="64"/>
      <c r="C29" s="64"/>
      <c r="D29" s="64"/>
      <c r="E29" s="64"/>
      <c r="F29" s="64"/>
      <c r="G29" s="64"/>
      <c r="H29" s="64"/>
      <c r="I29" s="64"/>
      <c r="J29" s="65"/>
      <c r="K29" s="58" t="s">
        <v>26</v>
      </c>
      <c r="L29" s="58"/>
      <c r="M29" s="58"/>
      <c r="N29" s="58"/>
      <c r="O29" s="58"/>
      <c r="P29" s="66"/>
      <c r="Q29" s="66"/>
      <c r="R29" s="66"/>
      <c r="S29" s="66"/>
      <c r="T29" s="71" t="s">
        <v>27</v>
      </c>
      <c r="U29" s="72"/>
      <c r="V29" s="72"/>
      <c r="W29" s="72"/>
      <c r="X29" s="73"/>
      <c r="Y29" s="66"/>
      <c r="Z29" s="66"/>
      <c r="AA29" s="66"/>
      <c r="AB29" s="66"/>
      <c r="AC29" s="66"/>
      <c r="AD29" s="66"/>
      <c r="AE29" s="66"/>
      <c r="AF29" s="58" t="s">
        <v>30</v>
      </c>
      <c r="AG29" s="58"/>
      <c r="AH29" s="58"/>
      <c r="AI29" s="58"/>
      <c r="AJ29" s="58"/>
      <c r="AK29" s="60"/>
      <c r="AL29" s="61"/>
      <c r="AM29" s="61"/>
      <c r="AN29" s="61"/>
      <c r="AO29" s="61"/>
      <c r="AP29" s="62"/>
    </row>
    <row r="30" spans="1:42" ht="11.25" customHeight="1" x14ac:dyDescent="0.2">
      <c r="A30" s="63" t="s">
        <v>57</v>
      </c>
      <c r="B30" s="64"/>
      <c r="C30" s="64"/>
      <c r="D30" s="64"/>
      <c r="E30" s="64"/>
      <c r="F30" s="64"/>
      <c r="G30" s="64"/>
      <c r="H30" s="64"/>
      <c r="I30" s="64"/>
      <c r="J30" s="65"/>
      <c r="K30" s="58" t="s">
        <v>26</v>
      </c>
      <c r="L30" s="58"/>
      <c r="M30" s="58"/>
      <c r="N30" s="58"/>
      <c r="O30" s="58"/>
      <c r="P30" s="66"/>
      <c r="Q30" s="66"/>
      <c r="R30" s="66"/>
      <c r="S30" s="66"/>
      <c r="T30" s="71" t="s">
        <v>27</v>
      </c>
      <c r="U30" s="72"/>
      <c r="V30" s="72"/>
      <c r="W30" s="72"/>
      <c r="X30" s="73"/>
      <c r="Y30" s="66"/>
      <c r="Z30" s="66"/>
      <c r="AA30" s="66"/>
      <c r="AB30" s="66"/>
      <c r="AC30" s="66"/>
      <c r="AD30" s="66"/>
      <c r="AE30" s="66"/>
      <c r="AF30" s="58" t="s">
        <v>30</v>
      </c>
      <c r="AG30" s="58"/>
      <c r="AH30" s="58"/>
      <c r="AI30" s="58"/>
      <c r="AJ30" s="58"/>
      <c r="AK30" s="60"/>
      <c r="AL30" s="61"/>
      <c r="AM30" s="61"/>
      <c r="AN30" s="61"/>
      <c r="AO30" s="61"/>
      <c r="AP30" s="62"/>
    </row>
    <row r="31" spans="1:42" ht="11.25" customHeight="1" x14ac:dyDescent="0.2">
      <c r="A31" s="125" t="s">
        <v>75</v>
      </c>
      <c r="B31" s="126"/>
      <c r="C31" s="126"/>
      <c r="D31" s="126"/>
      <c r="E31" s="126"/>
      <c r="F31" s="126"/>
      <c r="G31" s="126"/>
      <c r="H31" s="126"/>
      <c r="I31" s="126"/>
      <c r="J31" s="127"/>
      <c r="K31" s="96" t="s">
        <v>26</v>
      </c>
      <c r="L31" s="97"/>
      <c r="M31" s="97"/>
      <c r="N31" s="97"/>
      <c r="O31" s="98"/>
      <c r="P31" s="102"/>
      <c r="Q31" s="103"/>
      <c r="R31" s="103"/>
      <c r="S31" s="131"/>
      <c r="T31" s="96" t="s">
        <v>27</v>
      </c>
      <c r="U31" s="97"/>
      <c r="V31" s="97"/>
      <c r="W31" s="97"/>
      <c r="X31" s="98"/>
      <c r="Y31" s="102"/>
      <c r="Z31" s="103"/>
      <c r="AA31" s="103"/>
      <c r="AB31" s="103"/>
      <c r="AC31" s="103"/>
      <c r="AD31" s="103"/>
      <c r="AE31" s="103"/>
      <c r="AF31" s="96" t="s">
        <v>30</v>
      </c>
      <c r="AG31" s="97"/>
      <c r="AH31" s="97"/>
      <c r="AI31" s="97"/>
      <c r="AJ31" s="98"/>
      <c r="AK31" s="106"/>
      <c r="AL31" s="107"/>
      <c r="AM31" s="107"/>
      <c r="AN31" s="107"/>
      <c r="AO31" s="107"/>
      <c r="AP31" s="108"/>
    </row>
    <row r="32" spans="1:42" ht="17.25" customHeight="1" x14ac:dyDescent="0.2">
      <c r="A32" s="128"/>
      <c r="B32" s="129"/>
      <c r="C32" s="129"/>
      <c r="D32" s="129"/>
      <c r="E32" s="129"/>
      <c r="F32" s="129"/>
      <c r="G32" s="129"/>
      <c r="H32" s="129"/>
      <c r="I32" s="129"/>
      <c r="J32" s="130"/>
      <c r="K32" s="99"/>
      <c r="L32" s="100"/>
      <c r="M32" s="100"/>
      <c r="N32" s="100"/>
      <c r="O32" s="101"/>
      <c r="P32" s="104"/>
      <c r="Q32" s="105"/>
      <c r="R32" s="105"/>
      <c r="S32" s="132"/>
      <c r="T32" s="99"/>
      <c r="U32" s="100"/>
      <c r="V32" s="100"/>
      <c r="W32" s="100"/>
      <c r="X32" s="101"/>
      <c r="Y32" s="104"/>
      <c r="Z32" s="105"/>
      <c r="AA32" s="105"/>
      <c r="AB32" s="105"/>
      <c r="AC32" s="105"/>
      <c r="AD32" s="105"/>
      <c r="AE32" s="105"/>
      <c r="AF32" s="99"/>
      <c r="AG32" s="100"/>
      <c r="AH32" s="100"/>
      <c r="AI32" s="100"/>
      <c r="AJ32" s="101"/>
      <c r="AK32" s="109"/>
      <c r="AL32" s="110"/>
      <c r="AM32" s="110"/>
      <c r="AN32" s="110"/>
      <c r="AO32" s="110"/>
      <c r="AP32" s="111"/>
    </row>
    <row r="33" spans="1:42" ht="11.25" customHeight="1" x14ac:dyDescent="0.2">
      <c r="A33" s="137" t="s">
        <v>31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9"/>
    </row>
    <row r="34" spans="1:42" ht="11.25" customHeight="1" x14ac:dyDescent="0.2">
      <c r="A34" s="59" t="str">
        <f>"" &amp; C_REGADDR</f>
        <v/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</row>
    <row r="35" spans="1:42" ht="11.25" customHeight="1" x14ac:dyDescent="0.2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</row>
    <row r="36" spans="1:42" ht="11.25" customHeight="1" x14ac:dyDescent="0.2">
      <c r="A36" s="90" t="s">
        <v>32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2"/>
    </row>
    <row r="37" spans="1:42" ht="11.25" customHeight="1" x14ac:dyDescent="0.2">
      <c r="A37" s="59" t="str">
        <f>"" &amp; C_POSTADDR</f>
        <v/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</row>
    <row r="38" spans="1:42" ht="11.25" customHeight="1" x14ac:dyDescent="0.2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</row>
    <row r="39" spans="1:42" ht="11.25" customHeight="1" x14ac:dyDescent="0.2">
      <c r="A39" s="63" t="s">
        <v>33</v>
      </c>
      <c r="B39" s="64"/>
      <c r="C39" s="64"/>
      <c r="D39" s="64"/>
      <c r="E39" s="64"/>
      <c r="F39" s="64"/>
      <c r="G39" s="64"/>
      <c r="H39" s="64"/>
      <c r="I39" s="64"/>
      <c r="J39" s="65"/>
      <c r="K39" s="60" t="str">
        <f>"" &amp; C_FACTORY_NAME</f>
        <v/>
      </c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2"/>
      <c r="AG39" s="63" t="s">
        <v>34</v>
      </c>
      <c r="AH39" s="64"/>
      <c r="AI39" s="59" t="str">
        <f>"" &amp; C_INN</f>
        <v/>
      </c>
      <c r="AJ39" s="59"/>
      <c r="AK39" s="59"/>
      <c r="AL39" s="59"/>
      <c r="AM39" s="59"/>
      <c r="AN39" s="59"/>
      <c r="AO39" s="59"/>
      <c r="AP39" s="59"/>
    </row>
    <row r="40" spans="1:42" ht="11.25" customHeight="1" x14ac:dyDescent="0.2">
      <c r="A40" s="63" t="s">
        <v>35</v>
      </c>
      <c r="B40" s="64"/>
      <c r="C40" s="64"/>
      <c r="D40" s="64"/>
      <c r="E40" s="64"/>
      <c r="F40" s="64"/>
      <c r="G40" s="64"/>
      <c r="H40" s="64"/>
      <c r="I40" s="64"/>
      <c r="J40" s="65"/>
      <c r="K40" s="58" t="s">
        <v>36</v>
      </c>
      <c r="L40" s="58"/>
      <c r="M40" s="58"/>
      <c r="N40" s="58"/>
      <c r="O40" s="59" t="str">
        <f>"" &amp; C_PHONE</f>
        <v/>
      </c>
      <c r="P40" s="59"/>
      <c r="Q40" s="59"/>
      <c r="R40" s="59"/>
      <c r="S40" s="59"/>
      <c r="T40" s="59"/>
      <c r="U40" s="59"/>
      <c r="V40" s="58" t="s">
        <v>37</v>
      </c>
      <c r="W40" s="58"/>
      <c r="X40" s="58"/>
      <c r="Y40" s="58"/>
      <c r="Z40" s="59" t="str">
        <f>"" &amp; C_PHONE_M</f>
        <v/>
      </c>
      <c r="AA40" s="59"/>
      <c r="AB40" s="59"/>
      <c r="AC40" s="59"/>
      <c r="AD40" s="59"/>
      <c r="AE40" s="59"/>
      <c r="AF40" s="59"/>
      <c r="AG40" s="58" t="s">
        <v>38</v>
      </c>
      <c r="AH40" s="58"/>
      <c r="AI40" s="58"/>
      <c r="AJ40" s="59"/>
      <c r="AK40" s="59"/>
      <c r="AL40" s="59"/>
      <c r="AM40" s="59"/>
      <c r="AN40" s="59"/>
      <c r="AO40" s="59"/>
      <c r="AP40" s="59"/>
    </row>
    <row r="41" spans="1:42" ht="11.25" customHeight="1" x14ac:dyDescent="0.2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</row>
    <row r="42" spans="1:42" ht="11.25" customHeight="1" x14ac:dyDescent="0.2">
      <c r="A42" s="48" t="s">
        <v>108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</row>
    <row r="43" spans="1:42" ht="11.25" customHeight="1" x14ac:dyDescent="0.2">
      <c r="A43" s="86" t="s">
        <v>109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</row>
    <row r="44" spans="1:42" ht="11.25" customHeight="1" x14ac:dyDescent="0.2">
      <c r="A44" s="82" t="s">
        <v>9</v>
      </c>
      <c r="B44" s="83"/>
      <c r="C44" s="63" t="s">
        <v>43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5"/>
    </row>
    <row r="45" spans="1:42" ht="11.25" customHeight="1" x14ac:dyDescent="0.2">
      <c r="A45" s="84"/>
      <c r="B45" s="85"/>
      <c r="C45" s="133" t="s">
        <v>45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5"/>
      <c r="Z45" s="136" t="s">
        <v>44</v>
      </c>
      <c r="AA45" s="136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87"/>
    </row>
    <row r="46" spans="1:42" ht="11.25" customHeight="1" x14ac:dyDescent="0.2">
      <c r="A46" s="37" t="s">
        <v>65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5"/>
    </row>
    <row r="47" spans="1:42" ht="11.25" customHeight="1" x14ac:dyDescent="0.2">
      <c r="A47" s="37" t="s">
        <v>50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5"/>
    </row>
    <row r="48" spans="1:42" ht="11.25" customHeight="1" x14ac:dyDescent="0.2">
      <c r="A48" s="55" t="s">
        <v>51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7"/>
    </row>
    <row r="49" spans="1:42" ht="11.25" customHeight="1" x14ac:dyDescent="0.2">
      <c r="A49" s="141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</row>
    <row r="50" spans="1:42" ht="11.25" customHeight="1" x14ac:dyDescent="0.2">
      <c r="A50" s="48" t="s">
        <v>39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</row>
    <row r="51" spans="1:42" ht="11.25" customHeight="1" x14ac:dyDescent="0.2">
      <c r="A51" s="40" t="s">
        <v>107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2"/>
    </row>
    <row r="52" spans="1:42" ht="11.25" customHeight="1" x14ac:dyDescent="0.2">
      <c r="A52" s="43" t="s">
        <v>106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5"/>
    </row>
    <row r="53" spans="1:42" ht="10.5" customHeight="1" x14ac:dyDescent="0.2">
      <c r="A53" s="37" t="s">
        <v>77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9"/>
    </row>
    <row r="54" spans="1:42" ht="11.25" customHeight="1" x14ac:dyDescent="0.2">
      <c r="A54" s="43" t="s">
        <v>76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5"/>
    </row>
    <row r="55" spans="1:42" ht="11.25" customHeight="1" x14ac:dyDescent="0.2">
      <c r="A55" s="37" t="s">
        <v>46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9"/>
    </row>
    <row r="56" spans="1:42" ht="11.25" customHeight="1" x14ac:dyDescent="0.2">
      <c r="A56" s="37" t="s">
        <v>47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9"/>
    </row>
    <row r="57" spans="1:42" ht="11.25" customHeight="1" x14ac:dyDescent="0.2">
      <c r="A57" s="43" t="s">
        <v>48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5"/>
    </row>
    <row r="58" spans="1:42" ht="11.25" customHeight="1" x14ac:dyDescent="0.2">
      <c r="A58" s="37" t="s">
        <v>49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9"/>
    </row>
    <row r="59" spans="1:42" ht="11.25" customHeight="1" x14ac:dyDescent="0.2">
      <c r="A59" s="55" t="s">
        <v>105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7"/>
    </row>
    <row r="60" spans="1:42" ht="11.25" customHeight="1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</row>
    <row r="61" spans="1:42" ht="11.25" customHeight="1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</row>
    <row r="62" spans="1:42" ht="11.25" customHeight="1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</row>
    <row r="63" spans="1:42" ht="11.25" customHeight="1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</row>
    <row r="64" spans="1:42" ht="11.25" customHeight="1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</row>
    <row r="65" spans="1:42" ht="11.25" customHeight="1" x14ac:dyDescent="0.2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1:42" ht="11.25" customHeight="1" x14ac:dyDescent="0.2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</row>
    <row r="67" spans="1:42" ht="11.25" customHeight="1" x14ac:dyDescent="0.2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</row>
    <row r="68" spans="1:42" ht="11.25" customHeight="1" x14ac:dyDescent="0.2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</row>
    <row r="69" spans="1:42" ht="11.25" customHeight="1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</row>
    <row r="70" spans="1:42" ht="11.25" customHeight="1" x14ac:dyDescent="0.2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</row>
    <row r="71" spans="1:42" ht="11.25" customHeight="1" x14ac:dyDescent="0.2">
      <c r="A71" s="142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2"/>
      <c r="AK71" s="142"/>
      <c r="AL71" s="142"/>
      <c r="AM71" s="142"/>
      <c r="AN71" s="142"/>
      <c r="AO71" s="142"/>
      <c r="AP71" s="142"/>
    </row>
    <row r="72" spans="1:42" ht="11.25" customHeight="1" x14ac:dyDescent="0.2">
      <c r="A72" s="151" t="s">
        <v>66</v>
      </c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</row>
    <row r="73" spans="1:42" ht="11.25" customHeight="1" x14ac:dyDescent="0.2">
      <c r="A73" s="152" t="s">
        <v>78</v>
      </c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35" t="str">
        <f>IF(C_PRIORITY="0","þ","¨")</f>
        <v>¨</v>
      </c>
      <c r="AA73" s="46" t="s">
        <v>79</v>
      </c>
      <c r="AB73" s="46"/>
      <c r="AC73" s="46"/>
      <c r="AD73" s="46"/>
      <c r="AE73" s="46"/>
      <c r="AF73" s="46"/>
      <c r="AG73" s="46"/>
      <c r="AH73" s="35" t="str">
        <f>IF(C_PRIORITY="0","þ","¨")</f>
        <v>¨</v>
      </c>
      <c r="AI73" s="46" t="s">
        <v>80</v>
      </c>
      <c r="AJ73" s="46"/>
      <c r="AK73" s="46"/>
      <c r="AL73" s="46"/>
      <c r="AM73" s="46"/>
      <c r="AN73" s="46"/>
      <c r="AO73" s="46"/>
      <c r="AP73" s="47"/>
    </row>
    <row r="74" spans="1:42" ht="11.25" customHeight="1" x14ac:dyDescent="0.2">
      <c r="A74" s="43" t="s">
        <v>84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5"/>
    </row>
    <row r="75" spans="1:42" ht="11.25" customHeight="1" x14ac:dyDescent="0.2">
      <c r="A75" s="43" t="s">
        <v>85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5"/>
    </row>
    <row r="76" spans="1:42" ht="11.25" customHeight="1" x14ac:dyDescent="0.2">
      <c r="A76" s="43" t="s">
        <v>86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5"/>
    </row>
    <row r="77" spans="1:42" ht="11.25" customHeight="1" x14ac:dyDescent="0.2">
      <c r="A77" s="43" t="s">
        <v>87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5"/>
    </row>
    <row r="78" spans="1:42" ht="11.25" customHeight="1" x14ac:dyDescent="0.2">
      <c r="A78" s="43" t="s">
        <v>88</v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5"/>
    </row>
    <row r="79" spans="1:42" ht="11.25" customHeight="1" x14ac:dyDescent="0.2">
      <c r="A79" s="43" t="s">
        <v>89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5"/>
    </row>
    <row r="80" spans="1:42" ht="11.25" customHeight="1" x14ac:dyDescent="0.2">
      <c r="A80" s="43" t="s">
        <v>90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5"/>
    </row>
    <row r="81" spans="1:42" ht="11.25" customHeight="1" x14ac:dyDescent="0.2">
      <c r="A81" s="43" t="s">
        <v>91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5"/>
    </row>
    <row r="82" spans="1:42" ht="11.25" customHeight="1" x14ac:dyDescent="0.2">
      <c r="A82" s="43" t="s">
        <v>92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5"/>
    </row>
    <row r="83" spans="1:42" ht="11.25" customHeight="1" x14ac:dyDescent="0.2">
      <c r="A83" s="43" t="s">
        <v>93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5"/>
    </row>
    <row r="84" spans="1:42" ht="11.25" customHeight="1" x14ac:dyDescent="0.2">
      <c r="A84" s="43" t="s">
        <v>94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5"/>
    </row>
    <row r="85" spans="1:42" ht="11.25" customHeight="1" x14ac:dyDescent="0.2">
      <c r="A85" s="43" t="s">
        <v>95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5"/>
    </row>
    <row r="86" spans="1:42" ht="11.25" customHeight="1" x14ac:dyDescent="0.2">
      <c r="A86" s="43" t="s">
        <v>96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5"/>
    </row>
    <row r="87" spans="1:42" ht="11.25" customHeight="1" x14ac:dyDescent="0.2">
      <c r="A87" s="43" t="s">
        <v>97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5"/>
    </row>
    <row r="88" spans="1:42" ht="11.25" customHeight="1" x14ac:dyDescent="0.2">
      <c r="A88" s="51" t="s">
        <v>98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3"/>
    </row>
    <row r="89" spans="1:42" ht="11.25" customHeight="1" x14ac:dyDescent="0.2">
      <c r="A89" s="43" t="s">
        <v>99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5"/>
    </row>
    <row r="90" spans="1:42" ht="11.25" customHeight="1" x14ac:dyDescent="0.2">
      <c r="A90" s="43" t="s">
        <v>81</v>
      </c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5"/>
    </row>
    <row r="91" spans="1:42" ht="11.25" customHeight="1" x14ac:dyDescent="0.2">
      <c r="A91" s="51" t="s">
        <v>82</v>
      </c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3"/>
    </row>
    <row r="92" spans="1:42" ht="11.25" customHeight="1" x14ac:dyDescent="0.2">
      <c r="A92" s="51" t="s">
        <v>83</v>
      </c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3"/>
    </row>
    <row r="93" spans="1:42" ht="11.25" customHeight="1" x14ac:dyDescent="0.2">
      <c r="A93" s="43" t="s">
        <v>100</v>
      </c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5"/>
    </row>
    <row r="94" spans="1:42" ht="11.25" customHeight="1" x14ac:dyDescent="0.2">
      <c r="A94" s="43" t="s">
        <v>101</v>
      </c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5"/>
    </row>
    <row r="95" spans="1:42" ht="11.25" customHeight="1" x14ac:dyDescent="0.2">
      <c r="A95" s="51" t="s">
        <v>102</v>
      </c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3"/>
    </row>
    <row r="96" spans="1:42" ht="11.25" customHeight="1" x14ac:dyDescent="0.2">
      <c r="A96" s="51" t="s">
        <v>103</v>
      </c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3"/>
    </row>
    <row r="97" spans="1:42" ht="11.25" customHeight="1" x14ac:dyDescent="0.2">
      <c r="A97" s="55" t="s">
        <v>104</v>
      </c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7"/>
    </row>
    <row r="98" spans="1:42" ht="11.25" customHeight="1" x14ac:dyDescent="0.2">
      <c r="A98" s="54" t="str">
        <f>"" &amp; C_DATE_B</f>
        <v/>
      </c>
      <c r="B98" s="54"/>
      <c r="C98" s="54"/>
      <c r="D98" s="54"/>
      <c r="E98" s="54"/>
      <c r="F98" s="54"/>
      <c r="G98" s="54"/>
      <c r="H98" s="54"/>
      <c r="J98" s="54"/>
      <c r="K98" s="54"/>
      <c r="L98" s="54"/>
      <c r="M98" s="54"/>
      <c r="N98" s="54"/>
      <c r="O98" s="54"/>
      <c r="P98" s="54"/>
      <c r="Q98" s="54"/>
      <c r="S98" s="54" t="str">
        <f>IF(ISERR((FIND(" ",C_FIO,1))),""&amp;C_FIO,MID(C_FIO,1,FIND(" ",C_FIO,1)) &amp; IF(ISERR(MID(C_FIO,FIND(" ",C_FIO,1)+1,1)),"",MID(C_FIO,FIND(" ",C_FIO,1)+1,1) &amp; ". " &amp; IF(ISERR(FIND(" ",C_FIO,FIND(" ",C_FIO,1)+1)),"",MID(C_FIO,FIND(" ",C_FIO,FIND(" ",C_FIO,1)+1)+1,1) &amp; ".")))</f>
        <v/>
      </c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G98" s="14"/>
      <c r="AH98" s="14"/>
      <c r="AI98" s="14"/>
      <c r="AJ98" s="14"/>
      <c r="AK98" s="14"/>
      <c r="AL98" s="14"/>
      <c r="AM98" s="14"/>
      <c r="AN98" s="14"/>
      <c r="AO98" s="14"/>
      <c r="AP98" s="14"/>
    </row>
    <row r="99" spans="1:42" ht="11.25" customHeight="1" x14ac:dyDescent="0.2">
      <c r="A99" s="49" t="s">
        <v>40</v>
      </c>
      <c r="B99" s="49"/>
      <c r="C99" s="49"/>
      <c r="D99" s="49"/>
      <c r="E99" s="49"/>
      <c r="F99" s="49"/>
      <c r="G99" s="49"/>
      <c r="H99" s="49"/>
      <c r="J99" s="49" t="s">
        <v>41</v>
      </c>
      <c r="K99" s="49"/>
      <c r="L99" s="49"/>
      <c r="M99" s="49"/>
      <c r="N99" s="49"/>
      <c r="O99" s="49"/>
      <c r="P99" s="49"/>
      <c r="Q99" s="49"/>
      <c r="S99" s="49" t="s">
        <v>42</v>
      </c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G99" s="50"/>
      <c r="AH99" s="50"/>
      <c r="AI99" s="50"/>
      <c r="AJ99" s="50"/>
      <c r="AK99" s="50"/>
      <c r="AL99" s="50"/>
      <c r="AM99" s="50"/>
      <c r="AN99" s="50"/>
      <c r="AO99" s="50"/>
      <c r="AP99" s="50"/>
    </row>
    <row r="101" spans="1:42" ht="11.25" customHeight="1" x14ac:dyDescent="0.2">
      <c r="A101" s="48" t="s">
        <v>52</v>
      </c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</row>
    <row r="102" spans="1:42" ht="11.25" customHeight="1" x14ac:dyDescent="0.2">
      <c r="A102" s="63" t="s">
        <v>53</v>
      </c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5"/>
    </row>
    <row r="103" spans="1:42" ht="11.25" customHeight="1" x14ac:dyDescent="0.2">
      <c r="A103" s="25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7"/>
    </row>
    <row r="104" spans="1:42" ht="11.25" customHeight="1" x14ac:dyDescent="0.2">
      <c r="A104" s="150" t="str">
        <f>"" &amp; P_DOLG_1</f>
        <v/>
      </c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28"/>
      <c r="W104" s="145" t="str">
        <f>"" &amp; C_DATE_B</f>
        <v/>
      </c>
      <c r="X104" s="145"/>
      <c r="Y104" s="145"/>
      <c r="Z104" s="145"/>
      <c r="AA104" s="145"/>
      <c r="AB104" s="28"/>
      <c r="AC104" s="146"/>
      <c r="AD104" s="146"/>
      <c r="AE104" s="146"/>
      <c r="AF104" s="146"/>
      <c r="AG104" s="146"/>
      <c r="AH104" s="24"/>
      <c r="AI104" s="145" t="str">
        <f>IF(ISERR((FIND(" ",P_FIO_1,1)))," "&amp;P_FIO_1,MID(P_FIO_1,1,FIND(" ",P_FIO_1,1)) &amp; IF(ISERR(MID(P_FIO_1,FIND(" ",P_FIO_1,1)+1,1)),"",MID(P_FIO_1,FIND(" ",P_FIO_1,1)+1,1) &amp; ". " &amp; IF(ISERR(FIND(" ",P_FIO_1,FIND(" ",P_FIO_1,1)+1)),"",MID(P_FIO_1,FIND(" ",P_FIO_1,FIND(" ",P_FIO_1,1)+1)+1,1) &amp; ".")))</f>
        <v xml:space="preserve"> </v>
      </c>
      <c r="AJ104" s="145"/>
      <c r="AK104" s="145"/>
      <c r="AL104" s="145"/>
      <c r="AM104" s="145"/>
      <c r="AN104" s="145"/>
      <c r="AO104" s="145"/>
      <c r="AP104" s="149"/>
    </row>
    <row r="105" spans="1:42" ht="11.25" customHeight="1" x14ac:dyDescent="0.2">
      <c r="A105" s="147" t="s">
        <v>54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30"/>
      <c r="W105" s="148" t="s">
        <v>40</v>
      </c>
      <c r="X105" s="148"/>
      <c r="Y105" s="148"/>
      <c r="Z105" s="148"/>
      <c r="AA105" s="148"/>
      <c r="AB105" s="30"/>
      <c r="AC105" s="143" t="s">
        <v>55</v>
      </c>
      <c r="AD105" s="143"/>
      <c r="AE105" s="143"/>
      <c r="AF105" s="143"/>
      <c r="AG105" s="143"/>
      <c r="AH105" s="29"/>
      <c r="AI105" s="143" t="s">
        <v>42</v>
      </c>
      <c r="AJ105" s="143"/>
      <c r="AK105" s="143"/>
      <c r="AL105" s="143"/>
      <c r="AM105" s="143"/>
      <c r="AN105" s="143"/>
      <c r="AO105" s="143"/>
      <c r="AP105" s="144"/>
    </row>
  </sheetData>
  <mergeCells count="170">
    <mergeCell ref="A49:AP49"/>
    <mergeCell ref="A71:AP71"/>
    <mergeCell ref="AI105:AP105"/>
    <mergeCell ref="W104:AA104"/>
    <mergeCell ref="AC104:AG104"/>
    <mergeCell ref="A105:U105"/>
    <mergeCell ref="W105:AA105"/>
    <mergeCell ref="AC105:AG105"/>
    <mergeCell ref="AI104:AP104"/>
    <mergeCell ref="A104:U104"/>
    <mergeCell ref="A102:AP102"/>
    <mergeCell ref="A98:H98"/>
    <mergeCell ref="J98:Q98"/>
    <mergeCell ref="A82:AP82"/>
    <mergeCell ref="A80:AP80"/>
    <mergeCell ref="A72:AP72"/>
    <mergeCell ref="A73:Y73"/>
    <mergeCell ref="A59:AP59"/>
    <mergeCell ref="A50:AP50"/>
    <mergeCell ref="A75:AP75"/>
    <mergeCell ref="A90:AP90"/>
    <mergeCell ref="A78:AP78"/>
    <mergeCell ref="A79:AP79"/>
    <mergeCell ref="A53:AP53"/>
    <mergeCell ref="K39:AF39"/>
    <mergeCell ref="K40:N40"/>
    <mergeCell ref="A39:J39"/>
    <mergeCell ref="A47:AP47"/>
    <mergeCell ref="A38:AP38"/>
    <mergeCell ref="A29:J29"/>
    <mergeCell ref="A31:J32"/>
    <mergeCell ref="K31:O32"/>
    <mergeCell ref="P31:S32"/>
    <mergeCell ref="V40:Y40"/>
    <mergeCell ref="C45:Y45"/>
    <mergeCell ref="Z45:AA45"/>
    <mergeCell ref="A33:AP33"/>
    <mergeCell ref="AF30:AJ30"/>
    <mergeCell ref="A42:AP42"/>
    <mergeCell ref="A37:AP37"/>
    <mergeCell ref="A40:J40"/>
    <mergeCell ref="A41:AP41"/>
    <mergeCell ref="A34:AP34"/>
    <mergeCell ref="A35:AP35"/>
    <mergeCell ref="A36:AP36"/>
    <mergeCell ref="AA1:AP1"/>
    <mergeCell ref="AJ40:AP40"/>
    <mergeCell ref="T31:X32"/>
    <mergeCell ref="Y31:AE32"/>
    <mergeCell ref="AF31:AJ32"/>
    <mergeCell ref="AK31:AP32"/>
    <mergeCell ref="AA2:AP2"/>
    <mergeCell ref="A5:AP5"/>
    <mergeCell ref="A7:AP7"/>
    <mergeCell ref="A11:J11"/>
    <mergeCell ref="AA3:AJ3"/>
    <mergeCell ref="AL3:AP3"/>
    <mergeCell ref="A6:AP6"/>
    <mergeCell ref="A8:AP8"/>
    <mergeCell ref="A10:AP10"/>
    <mergeCell ref="K11:AP11"/>
    <mergeCell ref="B14:J14"/>
    <mergeCell ref="U23:V23"/>
    <mergeCell ref="AM23:AP23"/>
    <mergeCell ref="X24:AP24"/>
    <mergeCell ref="Q24:W24"/>
    <mergeCell ref="AG23:AH23"/>
    <mergeCell ref="AA23:AB23"/>
    <mergeCell ref="W23:X23"/>
    <mergeCell ref="B12:J12"/>
    <mergeCell ref="B13:J13"/>
    <mergeCell ref="K23:L23"/>
    <mergeCell ref="M23:N23"/>
    <mergeCell ref="A25:J25"/>
    <mergeCell ref="L25:O25"/>
    <mergeCell ref="A24:J24"/>
    <mergeCell ref="K24:P24"/>
    <mergeCell ref="O23:P23"/>
    <mergeCell ref="G23:H23"/>
    <mergeCell ref="B18:J18"/>
    <mergeCell ref="K21:AP21"/>
    <mergeCell ref="A22:AP22"/>
    <mergeCell ref="A23:B23"/>
    <mergeCell ref="C23:D23"/>
    <mergeCell ref="AI23:AJ23"/>
    <mergeCell ref="AK23:AL23"/>
    <mergeCell ref="Y23:Z23"/>
    <mergeCell ref="A21:J21"/>
    <mergeCell ref="B15:J15"/>
    <mergeCell ref="B16:J16"/>
    <mergeCell ref="B17:J17"/>
    <mergeCell ref="A19:J19"/>
    <mergeCell ref="AC23:AD23"/>
    <mergeCell ref="E23:F23"/>
    <mergeCell ref="Y29:AE29"/>
    <mergeCell ref="AF29:AJ29"/>
    <mergeCell ref="W25:AG25"/>
    <mergeCell ref="AH25:AJ25"/>
    <mergeCell ref="Q25:V25"/>
    <mergeCell ref="Q23:R23"/>
    <mergeCell ref="S23:T23"/>
    <mergeCell ref="A48:AP48"/>
    <mergeCell ref="A26:J28"/>
    <mergeCell ref="K29:O29"/>
    <mergeCell ref="A46:AP46"/>
    <mergeCell ref="A44:B45"/>
    <mergeCell ref="C44:AP44"/>
    <mergeCell ref="AI39:AP39"/>
    <mergeCell ref="O40:U40"/>
    <mergeCell ref="AE23:AF23"/>
    <mergeCell ref="I23:J23"/>
    <mergeCell ref="T30:X30"/>
    <mergeCell ref="A43:AP43"/>
    <mergeCell ref="AB45:AP45"/>
    <mergeCell ref="AG39:AH39"/>
    <mergeCell ref="Z40:AF40"/>
    <mergeCell ref="AG40:AI40"/>
    <mergeCell ref="K28:O28"/>
    <mergeCell ref="P28:AP28"/>
    <mergeCell ref="AK29:AP29"/>
    <mergeCell ref="AK30:AP30"/>
    <mergeCell ref="A30:J30"/>
    <mergeCell ref="K30:O30"/>
    <mergeCell ref="P30:S30"/>
    <mergeCell ref="Q26:U26"/>
    <mergeCell ref="W26:AE26"/>
    <mergeCell ref="Y27:AE27"/>
    <mergeCell ref="AF27:AJ27"/>
    <mergeCell ref="AF26:AP26"/>
    <mergeCell ref="Y30:AE30"/>
    <mergeCell ref="AK27:AP27"/>
    <mergeCell ref="T29:X29"/>
    <mergeCell ref="P29:S29"/>
    <mergeCell ref="K26:O26"/>
    <mergeCell ref="K27:O27"/>
    <mergeCell ref="P27:S27"/>
    <mergeCell ref="T27:X27"/>
    <mergeCell ref="A57:AP57"/>
    <mergeCell ref="A85:AP85"/>
    <mergeCell ref="A86:AP86"/>
    <mergeCell ref="A74:AP74"/>
    <mergeCell ref="A76:AP76"/>
    <mergeCell ref="A84:AP84"/>
    <mergeCell ref="A83:AP83"/>
    <mergeCell ref="A77:AP77"/>
    <mergeCell ref="A81:AP81"/>
    <mergeCell ref="A56:AP56"/>
    <mergeCell ref="A55:AP55"/>
    <mergeCell ref="A51:AP51"/>
    <mergeCell ref="A58:AP58"/>
    <mergeCell ref="A52:AP52"/>
    <mergeCell ref="AA73:AG73"/>
    <mergeCell ref="AI73:AP73"/>
    <mergeCell ref="A54:AP54"/>
    <mergeCell ref="A101:AP101"/>
    <mergeCell ref="A87:AP87"/>
    <mergeCell ref="A99:H99"/>
    <mergeCell ref="J99:Q99"/>
    <mergeCell ref="S99:AE99"/>
    <mergeCell ref="AG99:AP99"/>
    <mergeCell ref="A88:AP88"/>
    <mergeCell ref="A89:AP89"/>
    <mergeCell ref="S98:AE98"/>
    <mergeCell ref="A91:AP91"/>
    <mergeCell ref="A96:AP96"/>
    <mergeCell ref="A92:AP92"/>
    <mergeCell ref="A93:AP93"/>
    <mergeCell ref="A94:AP94"/>
    <mergeCell ref="A95:AP95"/>
    <mergeCell ref="A97:AP97"/>
  </mergeCells>
  <phoneticPr fontId="0" type="noConversion"/>
  <pageMargins left="0.78740157480314965" right="0.39370078740157483" top="0.39370078740157483" bottom="0.39370078740157483" header="0.51181102362204722" footer="0.51181102362204722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54</vt:i4>
      </vt:variant>
    </vt:vector>
  </HeadingPairs>
  <TitlesOfParts>
    <vt:vector size="55" baseType="lpstr">
      <vt:lpstr>Бланк</vt:lpstr>
      <vt:lpstr>A_BIRTHDAY</vt:lpstr>
      <vt:lpstr>A_BIRTHPLACE</vt:lpstr>
      <vt:lpstr>A_DATE</vt:lpstr>
      <vt:lpstr>A_DOCDATE</vt:lpstr>
      <vt:lpstr>A_DOCNUM</vt:lpstr>
      <vt:lpstr>A_DOCPLACE</vt:lpstr>
      <vt:lpstr>A_DOCPLACE_P</vt:lpstr>
      <vt:lpstr>A_DOCTYPE</vt:lpstr>
      <vt:lpstr>A_FIO</vt:lpstr>
      <vt:lpstr>A_NUM</vt:lpstr>
      <vt:lpstr>A_POSTADDR</vt:lpstr>
      <vt:lpstr>A_REGADDR</vt:lpstr>
      <vt:lpstr>A_RESIDENT</vt:lpstr>
      <vt:lpstr>A_SEX</vt:lpstr>
      <vt:lpstr>asd</vt:lpstr>
      <vt:lpstr>C_BIRTHDAY</vt:lpstr>
      <vt:lpstr>C_BIRTHPLACE</vt:lpstr>
      <vt:lpstr>C_DATE</vt:lpstr>
      <vt:lpstr>C_DATE_B</vt:lpstr>
      <vt:lpstr>C_DATE_E</vt:lpstr>
      <vt:lpstr>C_DOCDATE</vt:lpstr>
      <vt:lpstr>C_DOCNUM</vt:lpstr>
      <vt:lpstr>C_DOCPLACE</vt:lpstr>
      <vt:lpstr>C_DOCPLACE_P</vt:lpstr>
      <vt:lpstr>C_DOCTYPE</vt:lpstr>
      <vt:lpstr>C_FACTORY_NAME</vt:lpstr>
      <vt:lpstr>C_FIO</vt:lpstr>
      <vt:lpstr>C_FIOLATIN</vt:lpstr>
      <vt:lpstr>C_INN</vt:lpstr>
      <vt:lpstr>C_NUM</vt:lpstr>
      <vt:lpstr>C_PHONE</vt:lpstr>
      <vt:lpstr>C_PHONE_M</vt:lpstr>
      <vt:lpstr>C_POSTADDR</vt:lpstr>
      <vt:lpstr>C_PRIORITY</vt:lpstr>
      <vt:lpstr>C_REASON</vt:lpstr>
      <vt:lpstr>C_REGADDR</vt:lpstr>
      <vt:lpstr>C_RESIDENT</vt:lpstr>
      <vt:lpstr>C_SECRET</vt:lpstr>
      <vt:lpstr>C_SEX</vt:lpstr>
      <vt:lpstr>D_NUM</vt:lpstr>
      <vt:lpstr>D_TYPE</vt:lpstr>
      <vt:lpstr>IB_PHONE</vt:lpstr>
      <vt:lpstr>P_DOLG_1</vt:lpstr>
      <vt:lpstr>P_DOLG_2</vt:lpstr>
      <vt:lpstr>P_DOLG_3</vt:lpstr>
      <vt:lpstr>P_DOLG_4</vt:lpstr>
      <vt:lpstr>P_DOLG_5</vt:lpstr>
      <vt:lpstr>P_FIO_1</vt:lpstr>
      <vt:lpstr>P_FIO_2</vt:lpstr>
      <vt:lpstr>P_FIO_3</vt:lpstr>
      <vt:lpstr>P_FIO_4</vt:lpstr>
      <vt:lpstr>P_FIO_5</vt:lpstr>
      <vt:lpstr>qwe</vt:lpstr>
      <vt:lpstr>Z_DATE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Альбина Анатольевна</dc:creator>
  <cp:lastModifiedBy>Тарасова Альбина Анатольевна</cp:lastModifiedBy>
  <cp:lastPrinted>2017-03-02T14:10:13Z</cp:lastPrinted>
  <dcterms:created xsi:type="dcterms:W3CDTF">1996-10-08T23:32:33Z</dcterms:created>
  <dcterms:modified xsi:type="dcterms:W3CDTF">2017-03-06T09:32:02Z</dcterms:modified>
</cp:coreProperties>
</file>