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420" windowWidth="9720" windowHeight="702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45621"/>
</workbook>
</file>

<file path=xl/calcChain.xml><?xml version="1.0" encoding="utf-8"?>
<calcChain xmlns="http://schemas.openxmlformats.org/spreadsheetml/2006/main">
  <c r="AH72" i="3" l="1"/>
  <c r="Z72" i="3"/>
  <c r="P9" i="3" l="1"/>
  <c r="P23" i="3"/>
  <c r="K13" i="3" l="1"/>
  <c r="K12" i="3"/>
  <c r="W104" i="3" l="1"/>
  <c r="AI104" i="3"/>
  <c r="A104" i="3"/>
  <c r="A98" i="3"/>
  <c r="S98" i="3"/>
  <c r="R14" i="3"/>
  <c r="K14" i="3"/>
  <c r="AG14" i="3"/>
  <c r="W11" i="3"/>
  <c r="K11" i="3"/>
  <c r="AH10" i="3"/>
  <c r="W10" i="3"/>
  <c r="K10" i="3"/>
  <c r="V9" i="3"/>
  <c r="K9" i="3"/>
  <c r="AL3" i="3"/>
  <c r="AA3" i="3"/>
  <c r="Z34" i="3"/>
  <c r="O34" i="3"/>
  <c r="AI33" i="3"/>
  <c r="K33" i="3"/>
  <c r="A28" i="3"/>
  <c r="A31" i="3"/>
  <c r="AN20" i="3"/>
  <c r="AK20" i="3"/>
  <c r="Y22" i="3"/>
  <c r="P22" i="3"/>
  <c r="AK22" i="3"/>
  <c r="V21" i="3"/>
  <c r="AF21" i="3"/>
  <c r="P21" i="3"/>
  <c r="P20" i="3"/>
  <c r="K20" i="3"/>
  <c r="X19" i="3"/>
  <c r="K19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C18" i="3"/>
  <c r="A18" i="3"/>
  <c r="K16" i="3"/>
</calcChain>
</file>

<file path=xl/sharedStrings.xml><?xml version="1.0" encoding="utf-8"?>
<sst xmlns="http://schemas.openxmlformats.org/spreadsheetml/2006/main" count="130" uniqueCount="117">
  <si>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</si>
  <si>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</si>
  <si>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</si>
  <si>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</si>
  <si>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>VISA Classic</t>
  </si>
  <si>
    <t>VISA Gold</t>
  </si>
  <si>
    <t>VISA Platinum</t>
  </si>
  <si>
    <t xml:space="preserve">MasterCard Standard    </t>
  </si>
  <si>
    <t>MasterCard Gold</t>
  </si>
  <si>
    <t>¨</t>
  </si>
  <si>
    <t>MasterCard Platinum</t>
  </si>
  <si>
    <t>þ</t>
  </si>
  <si>
    <t>Кодовое слово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</si>
  <si>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</si>
  <si>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</si>
  <si>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</si>
  <si>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</si>
  <si>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</si>
  <si>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</si>
  <si>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</si>
  <si>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</si>
  <si>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</si>
  <si>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</si>
  <si>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</si>
  <si>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</si>
  <si>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</si>
  <si>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</si>
  <si>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</si>
  <si>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</si>
  <si>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</si>
  <si>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</si>
  <si>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</si>
  <si>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срок действия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</si>
  <si>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</si>
  <si>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</si>
  <si>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Место работы</t>
  </si>
  <si>
    <t>ИНН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</si>
  <si>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</si>
  <si>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</si>
  <si>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</si>
  <si>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</si>
  <si>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</si>
  <si>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</si>
  <si>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(подпись заявителя)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</si>
  <si>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</si>
  <si>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</si>
  <si>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</si>
  <si>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</si>
  <si>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</si>
  <si>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</si>
  <si>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</si>
  <si>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международной расчетной банковской карты согласен с тем, 
</t>
    </r>
  </si>
  <si>
    <t>что Банк не обязан сообщать мне причины отказа и возвращать Заявление;</t>
  </si>
  <si>
    <r>
      <t>ü</t>
    </r>
    <r>
      <rPr>
        <sz val="6"/>
        <rFont val="Arial"/>
        <family val="2"/>
        <charset val="204"/>
      </rPr>
      <t xml:space="preserve"> уведомлен, что  денежные средства, находящиеся на банковском  счете,  открытого  в связи с предоставлением Карты, застрахованы в порядке, размерах и на
</t>
    </r>
  </si>
  <si>
    <t>условиях, установленных Федеральным законом «О страховании вкладов физических лиц в банках Российской Федерации».</t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</si>
  <si>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</si>
  <si>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</si>
  <si>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</si>
  <si>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</si>
  <si>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</si>
  <si>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</si>
  <si>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Миграционная карта</t>
  </si>
  <si>
    <t>Виза</t>
  </si>
  <si>
    <t>НА ОТКРЫТИЕ СЧЕТА И ПРЕДОСТАВЛЕНИЕ МЕЖДУНАРОДНОЙ РАСЧЕТНОЙ БАНКОВСКОЙ КАРТЫ</t>
  </si>
  <si>
    <t>срочное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</si>
  <si>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</si>
  <si>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Обработка персональных данных.</t>
  </si>
  <si>
    <t>Валюта счета</t>
  </si>
  <si>
    <t>рубль РФ</t>
  </si>
  <si>
    <t>доллар США</t>
  </si>
  <si>
    <t>евро</t>
  </si>
  <si>
    <t>Срок действия карты</t>
  </si>
  <si>
    <t>3 года</t>
  </si>
  <si>
    <t xml:space="preserve">международных расчетных банковских карт, далее - Правила, АО Банк «Национальный стандарт», далее - Банк, действующими на момент подписания настоящего
</t>
  </si>
  <si>
    <t>Имя и Фамилия в латинской транслитерации (не более 19 символов с разделителем)</t>
  </si>
  <si>
    <t xml:space="preserve">Иной документ, подтверждающий право пребывания на территории РФ 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</si>
  <si>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международных расчетных банковских карт, далее – Тарифы, и Правилами предоставления и обслуживания
</t>
    </r>
  </si>
  <si>
    <t xml:space="preserve">Тип карточного продукта </t>
  </si>
  <si>
    <t>Карта Молодёжка (дизайн "Смайл")</t>
  </si>
  <si>
    <t>Карта Молодёжка (дизайн "Джинс")</t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</si>
  <si>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</si>
  <si>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</si>
  <si>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</si>
  <si>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 xml:space="preserve">Настоящее согласие дано мной до наступления одного из следующих событий: </t>
  </si>
  <si>
    <t xml:space="preserve"> - отказа Банком от заключения договора банковского счета / открытия счета</t>
  </si>
  <si>
    <t xml:space="preserve"> - истечения пятилетнего срока с момента прекращения обязательств по заключенным Банком со мной договорам банковского счета.</t>
  </si>
  <si>
    <t xml:space="preserve">    Прошу открыть мне счет и предоставить международную расчетную банковскую карту: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</si>
  <si>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</si>
  <si>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</si>
  <si>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</si>
  <si>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</si>
  <si>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</si>
  <si>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 xml:space="preserve">Согласие на обработку персональных данных дается мною в целях заключения со мной договора банковского счета путем присоединения к Правилам предоставления и </t>
  </si>
  <si>
    <t>обслуживания международных расчетных банковских карт в АО Банк "Национальный стандарт", исполнение договорных обязательств по заключенным договорам,  их</t>
  </si>
  <si>
    <t>изменения и расторжения, информирования меня о новых продуктах и услугах Банка, а также обеспечения соблюдения законов и нормативных правовых актов Российской</t>
  </si>
  <si>
    <t>Федерации.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</si>
  <si>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</si>
  <si>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включая без ограничения: сбор, запись, обработку, систематизацию, накопление, хранение, уточнение (обновление, изменение), извлечение, использование, передача</t>
  </si>
  <si>
    <t>(распространение), 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</si>
  <si>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</si>
  <si>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</si>
  <si>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</si>
  <si>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</si>
  <si>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</si>
  <si>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</si>
  <si>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</si>
  <si>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</si>
  <si>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</si>
  <si>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t>Заявления, Памяткой для держателей карт ознакомлен, обязуюсь их неукоснительно соблюдать;</t>
  </si>
  <si>
    <r>
      <t>ü</t>
    </r>
    <r>
      <rPr>
        <sz val="6"/>
        <rFont val="Arial"/>
        <family val="2"/>
        <charset val="204"/>
      </rPr>
      <t xml:space="preserve"> подписывая настоящее Заявление, выражаю свое согласие на присоединение к Правилам, которые совместно с Заявлением и Тарифами являются договором
</t>
    </r>
  </si>
  <si>
    <t>банковского счета (далее - Договор);</t>
  </si>
  <si>
    <r>
      <t>ü</t>
    </r>
    <r>
      <rPr>
        <sz val="6"/>
        <rFont val="Arial"/>
        <family val="2"/>
        <charset val="204"/>
      </rPr>
      <t xml:space="preserve"> обязуюсь выполнять условия указанного Договора;</t>
    </r>
  </si>
  <si>
    <r>
      <t>ü</t>
    </r>
    <r>
      <rPr>
        <sz val="6"/>
        <rFont val="Arial"/>
        <family val="2"/>
        <charset val="204"/>
      </rPr>
      <t xml:space="preserve">  действуя своей волей и в своем интересе прошу Банк без моих дополнительных распоряжений, без ограничения по сумме и количеству операций, осуществлять оплату</t>
    </r>
  </si>
  <si>
    <t>услуг (расходов) Банка в порядке и размерах, предусмотренных Правилами и Тарифами, с применением платежных документов, установленных Банком России;</t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</si>
  <si>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 обо
</t>
    </r>
  </si>
  <si>
    <t>всех изменениях предоставленной информации;</t>
  </si>
  <si>
    <t>Прошу предоставить доступ к услугам: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</si>
</sst>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sz val="7"/>
      <name val="Arial"/>
      <family val="2"/>
      <charset val="204"/>
    </font>
    <font>
      <b/>
      <sz val="6.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0" fontId="1" fillId="0" borderId="4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Fill="1" applyBorder="1" applyAlignment="1">
      <alignment horizontal="justify" vertical="top" wrapText="1"/>
    </xf>
    <xf numFmtId="0" fontId="1" fillId="0" borderId="8" xfId="0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0" fontId="1" fillId="0" borderId="0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1" fillId="0" borderId="2" xfId="0" applyFont="1" applyBorder="1"/>
    <xf numFmtId="0" fontId="4" fillId="0" borderId="0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/>
    <xf numFmtId="0" fontId="1" fillId="3" borderId="1" xfId="0" applyFont="1" applyFill="1" applyBorder="1" applyAlignment="1"/>
    <xf numFmtId="0" fontId="1" fillId="3" borderId="12" xfId="0" applyFont="1" applyFill="1" applyBorder="1" applyAlignment="1"/>
    <xf numFmtId="0" fontId="3" fillId="3" borderId="6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" fillId="0" borderId="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1" fillId="0" borderId="9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7" xfId="0" applyFont="1" applyFill="1" applyBorder="1"/>
    <xf numFmtId="0" fontId="1" fillId="0" borderId="10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5" fillId="0" borderId="8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9" xfId="0" applyFont="1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 vertical="center" wrapText="1"/>
    </xf>
    <xf numFmtId="0" fontId="1" fillId="0" borderId="7" xfId="0" applyFont="1" applyBorder="1" applyAlignment="1"/>
    <xf numFmtId="0" fontId="0" fillId="0" borderId="7" xfId="0" applyBorder="1" applyAlignment="1"/>
    <xf numFmtId="49" fontId="3" fillId="0" borderId="7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9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57150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16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tabSelected="1" zoomScale="115" zoomScaleNormal="115" workbookViewId="0">
      <selection activeCell="AA1" sqref="AA1:AP1"/>
    </sheetView>
  </sheetViews>
  <sheetFormatPr defaultColWidth="2.140625" defaultRowHeight="11.25" customHeight="1" x14ac:dyDescent="0.2"/>
  <cols>
    <col min="1" max="1" width="2.140625" style="1" customWidth="1"/>
    <col min="2" max="14" width="2.140625" style="1"/>
    <col min="15" max="15" width="2.42578125" style="1" customWidth="1"/>
    <col min="16" max="35" width="2.140625" style="1"/>
    <col min="36" max="36" width="3" style="1" customWidth="1"/>
    <col min="37" max="16384" width="2.140625" style="1"/>
  </cols>
  <sheetData>
    <row r="1" spans="1:42" ht="11.25" customHeight="1" x14ac:dyDescent="0.2">
      <c r="AA1" s="95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</row>
    <row r="2" spans="1:42" ht="11.25" customHeight="1" x14ac:dyDescent="0.2">
      <c r="Y2" s="2"/>
      <c r="Z2" s="2"/>
      <c r="AA2" s="136" t="s">
        <v>1</v>
      </c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8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3"/>
      <c r="AA3" s="139" t="str">
        <f>"" &amp; D_NUM</f>
        <v/>
      </c>
      <c r="AB3" s="140"/>
      <c r="AC3" s="140"/>
      <c r="AD3" s="140"/>
      <c r="AE3" s="140"/>
      <c r="AF3" s="140"/>
      <c r="AG3" s="140"/>
      <c r="AH3" s="140"/>
      <c r="AI3" s="140"/>
      <c r="AJ3" s="140"/>
      <c r="AK3" s="3" t="s">
        <v>0</v>
      </c>
      <c r="AL3" s="140" t="str">
        <f>"" &amp; RIGHT(A_NUM,7)</f>
        <v/>
      </c>
      <c r="AM3" s="140"/>
      <c r="AN3" s="140"/>
      <c r="AO3" s="140"/>
      <c r="AP3" s="141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2"/>
    </row>
    <row r="5" spans="1:42" ht="11.25" customHeight="1" x14ac:dyDescent="0.2">
      <c r="A5" s="127" t="s">
        <v>3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</row>
    <row r="6" spans="1:42" ht="11.25" customHeight="1" x14ac:dyDescent="0.2">
      <c r="A6" s="127" t="s">
        <v>63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</row>
    <row r="7" spans="1:42" ht="11.25" customHeight="1" x14ac:dyDescent="0.2">
      <c r="A7" s="128" t="s">
        <v>2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</row>
    <row r="8" spans="1:42" ht="11.25" customHeight="1" x14ac:dyDescent="0.2">
      <c r="A8" s="129" t="s">
        <v>86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</row>
    <row r="9" spans="1:42" ht="11.25" customHeight="1" x14ac:dyDescent="0.2">
      <c r="A9" s="57" t="s">
        <v>67</v>
      </c>
      <c r="B9" s="58"/>
      <c r="C9" s="58"/>
      <c r="D9" s="58"/>
      <c r="E9" s="58"/>
      <c r="F9" s="58"/>
      <c r="G9" s="58"/>
      <c r="H9" s="58"/>
      <c r="I9" s="58"/>
      <c r="J9" s="58"/>
      <c r="K9" s="18" t="str">
        <f>IF(MID(A_NUM,6,3)="810","þ","¨")</f>
        <v>¨</v>
      </c>
      <c r="L9" s="109" t="s">
        <v>68</v>
      </c>
      <c r="M9" s="109"/>
      <c r="N9" s="109"/>
      <c r="O9" s="109"/>
      <c r="P9" s="6" t="str">
        <f>IF(MID(A_NUM,6,3)="840","þ","¨")</f>
        <v>¨</v>
      </c>
      <c r="Q9" s="109" t="s">
        <v>69</v>
      </c>
      <c r="R9" s="109"/>
      <c r="S9" s="109"/>
      <c r="T9" s="109"/>
      <c r="U9" s="109"/>
      <c r="V9" s="6" t="str">
        <f>IF(MID(A_NUM,6,3)="978","þ","¨")</f>
        <v>¨</v>
      </c>
      <c r="W9" s="109" t="s">
        <v>70</v>
      </c>
      <c r="X9" s="109"/>
      <c r="Y9" s="110"/>
      <c r="Z9" s="88" t="s">
        <v>71</v>
      </c>
      <c r="AA9" s="89"/>
      <c r="AB9" s="89"/>
      <c r="AC9" s="89"/>
      <c r="AD9" s="89"/>
      <c r="AE9" s="89"/>
      <c r="AF9" s="89"/>
      <c r="AG9" s="89"/>
      <c r="AH9" s="89"/>
      <c r="AI9" s="90"/>
      <c r="AJ9" s="6" t="s">
        <v>11</v>
      </c>
      <c r="AK9" s="109" t="s">
        <v>72</v>
      </c>
      <c r="AL9" s="109"/>
      <c r="AM9" s="109"/>
      <c r="AN9" s="109"/>
      <c r="AO9" s="109"/>
      <c r="AP9" s="110"/>
    </row>
    <row r="10" spans="1:42" ht="11.25" customHeight="1" x14ac:dyDescent="0.2">
      <c r="A10" s="75" t="s">
        <v>77</v>
      </c>
      <c r="B10" s="76"/>
      <c r="C10" s="76"/>
      <c r="D10" s="76"/>
      <c r="E10" s="76"/>
      <c r="F10" s="76"/>
      <c r="G10" s="76"/>
      <c r="H10" s="76"/>
      <c r="I10" s="76"/>
      <c r="J10" s="77"/>
      <c r="K10" s="6" t="str">
        <f>IF(LEFT(C_NUM,6)="429773","þ","¨")</f>
        <v>¨</v>
      </c>
      <c r="L10" s="10" t="s">
        <v>4</v>
      </c>
      <c r="M10" s="10"/>
      <c r="N10" s="10"/>
      <c r="O10" s="10"/>
      <c r="P10" s="10"/>
      <c r="Q10" s="10"/>
      <c r="R10" s="28"/>
      <c r="S10" s="28"/>
      <c r="T10" s="10"/>
      <c r="U10" s="10"/>
      <c r="V10" s="10"/>
      <c r="W10" s="6" t="str">
        <f>IF(LEFT(C_NUM,6)="429774","þ","¨")</f>
        <v>¨</v>
      </c>
      <c r="X10" s="10" t="s">
        <v>5</v>
      </c>
      <c r="Y10" s="10"/>
      <c r="Z10" s="10"/>
      <c r="AA10" s="28"/>
      <c r="AB10" s="28"/>
      <c r="AC10" s="10"/>
      <c r="AD10" s="10"/>
      <c r="AE10" s="10"/>
      <c r="AF10" s="10"/>
      <c r="AG10" s="10"/>
      <c r="AH10" s="6" t="str">
        <f>IF(LEFT(C_NUM,6)="419608","þ","¨")</f>
        <v>¨</v>
      </c>
      <c r="AI10" s="10" t="s">
        <v>6</v>
      </c>
      <c r="AJ10" s="28"/>
      <c r="AK10" s="10"/>
      <c r="AL10" s="10"/>
      <c r="AM10" s="10"/>
      <c r="AN10" s="10"/>
      <c r="AO10" s="10"/>
      <c r="AP10" s="11"/>
    </row>
    <row r="11" spans="1:42" ht="9.9499999999999993" customHeight="1" x14ac:dyDescent="0.2">
      <c r="A11" s="78"/>
      <c r="B11" s="79"/>
      <c r="C11" s="79"/>
      <c r="D11" s="79"/>
      <c r="E11" s="79"/>
      <c r="F11" s="79"/>
      <c r="G11" s="79"/>
      <c r="H11" s="79"/>
      <c r="I11" s="79"/>
      <c r="J11" s="80"/>
      <c r="K11" s="39" t="str">
        <f>IF(LEFT(C_NUM,6)="518275","þ","¨")</f>
        <v>¨</v>
      </c>
      <c r="L11" s="25" t="s">
        <v>7</v>
      </c>
      <c r="M11" s="25"/>
      <c r="N11" s="25"/>
      <c r="O11" s="25"/>
      <c r="P11" s="25"/>
      <c r="Q11" s="25"/>
      <c r="R11" s="23"/>
      <c r="S11" s="23"/>
      <c r="T11" s="25"/>
      <c r="U11" s="25"/>
      <c r="V11" s="25"/>
      <c r="W11" s="39" t="str">
        <f>IF(LEFT(C_NUM,6)="518372","þ","¨")</f>
        <v>¨</v>
      </c>
      <c r="X11" s="25" t="s">
        <v>8</v>
      </c>
      <c r="Y11" s="25"/>
      <c r="Z11" s="25"/>
      <c r="AA11" s="23"/>
      <c r="AB11" s="23"/>
      <c r="AC11" s="25"/>
      <c r="AD11" s="25"/>
      <c r="AE11" s="25"/>
      <c r="AF11" s="25"/>
      <c r="AG11" s="25"/>
      <c r="AH11" s="39" t="s">
        <v>9</v>
      </c>
      <c r="AI11" s="25" t="s">
        <v>10</v>
      </c>
      <c r="AJ11" s="23"/>
      <c r="AK11" s="25"/>
      <c r="AL11" s="25"/>
      <c r="AM11" s="25"/>
      <c r="AN11" s="25"/>
      <c r="AO11" s="25"/>
      <c r="AP11" s="40"/>
    </row>
    <row r="12" spans="1:42" ht="9.9499999999999993" customHeight="1" x14ac:dyDescent="0.2">
      <c r="A12" s="78"/>
      <c r="B12" s="79"/>
      <c r="C12" s="79"/>
      <c r="D12" s="79"/>
      <c r="E12" s="79"/>
      <c r="F12" s="79"/>
      <c r="G12" s="79"/>
      <c r="H12" s="79"/>
      <c r="I12" s="79"/>
      <c r="J12" s="80"/>
      <c r="K12" s="39" t="str">
        <f>IF(LEFT(C_NUM,6)="429773","þ","¨")</f>
        <v>¨</v>
      </c>
      <c r="L12" s="25" t="s">
        <v>4</v>
      </c>
      <c r="M12" s="25"/>
      <c r="N12" s="25"/>
      <c r="O12" s="25"/>
      <c r="P12" s="25"/>
      <c r="Q12" s="17" t="s">
        <v>78</v>
      </c>
      <c r="R12" s="17"/>
      <c r="S12" s="17"/>
      <c r="T12" s="17"/>
      <c r="U12" s="17"/>
      <c r="V12" s="17"/>
      <c r="W12" s="39"/>
      <c r="X12" s="17"/>
      <c r="Y12" s="17"/>
      <c r="Z12" s="17"/>
      <c r="AA12" s="41"/>
      <c r="AB12" s="23"/>
      <c r="AC12" s="25"/>
      <c r="AD12" s="25"/>
      <c r="AE12" s="25"/>
      <c r="AF12" s="25"/>
      <c r="AG12" s="25"/>
      <c r="AH12" s="39"/>
      <c r="AI12" s="25"/>
      <c r="AJ12" s="23"/>
      <c r="AK12" s="25"/>
      <c r="AL12" s="25"/>
      <c r="AM12" s="25"/>
      <c r="AN12" s="25"/>
      <c r="AO12" s="25"/>
      <c r="AP12" s="40"/>
    </row>
    <row r="13" spans="1:42" ht="9.9499999999999993" customHeight="1" x14ac:dyDescent="0.2">
      <c r="A13" s="81"/>
      <c r="B13" s="82"/>
      <c r="C13" s="82"/>
      <c r="D13" s="82"/>
      <c r="E13" s="82"/>
      <c r="F13" s="82"/>
      <c r="G13" s="82"/>
      <c r="H13" s="82"/>
      <c r="I13" s="82"/>
      <c r="J13" s="83"/>
      <c r="K13" s="42" t="str">
        <f>IF(LEFT(C_NUM,6)="429773","þ","¨")</f>
        <v>¨</v>
      </c>
      <c r="L13" s="43" t="s">
        <v>4</v>
      </c>
      <c r="M13" s="43"/>
      <c r="N13" s="43"/>
      <c r="O13" s="43"/>
      <c r="P13" s="43"/>
      <c r="Q13" s="36" t="s">
        <v>79</v>
      </c>
      <c r="R13" s="36"/>
      <c r="S13" s="36"/>
      <c r="T13" s="36"/>
      <c r="U13" s="36"/>
      <c r="V13" s="36"/>
      <c r="W13" s="42"/>
      <c r="X13" s="36"/>
      <c r="Y13" s="36"/>
      <c r="Z13" s="36"/>
      <c r="AA13" s="36"/>
      <c r="AB13" s="44"/>
      <c r="AC13" s="43"/>
      <c r="AD13" s="43"/>
      <c r="AE13" s="43"/>
      <c r="AF13" s="43"/>
      <c r="AG13" s="43"/>
      <c r="AH13" s="42"/>
      <c r="AI13" s="43"/>
      <c r="AJ13" s="44"/>
      <c r="AK13" s="43"/>
      <c r="AL13" s="43"/>
      <c r="AM13" s="43"/>
      <c r="AN13" s="43"/>
      <c r="AO13" s="43"/>
      <c r="AP13" s="45"/>
    </row>
    <row r="14" spans="1:42" ht="9.9499999999999993" customHeight="1" x14ac:dyDescent="0.2">
      <c r="A14" s="57" t="s">
        <v>13</v>
      </c>
      <c r="B14" s="58"/>
      <c r="C14" s="58"/>
      <c r="D14" s="58"/>
      <c r="E14" s="58"/>
      <c r="F14" s="58"/>
      <c r="G14" s="58"/>
      <c r="H14" s="58"/>
      <c r="I14" s="58"/>
      <c r="J14" s="59"/>
      <c r="K14" s="9" t="str">
        <f>IF(C_PRIORITY="0","þ","¨")</f>
        <v>¨</v>
      </c>
      <c r="L14" s="55" t="s">
        <v>14</v>
      </c>
      <c r="M14" s="55"/>
      <c r="N14" s="55"/>
      <c r="O14" s="55"/>
      <c r="P14" s="55"/>
      <c r="Q14" s="55"/>
      <c r="R14" s="8" t="str">
        <f>IF(AND(C_PRIORITY&lt;&gt;"0",NOT(ISBLANK(C_PRIORITY))),"þ","¨")</f>
        <v>¨</v>
      </c>
      <c r="S14" s="55" t="s">
        <v>64</v>
      </c>
      <c r="T14" s="55"/>
      <c r="U14" s="55"/>
      <c r="V14" s="55"/>
      <c r="W14" s="55"/>
      <c r="X14" s="55"/>
      <c r="Y14" s="56"/>
      <c r="Z14" s="57" t="s">
        <v>12</v>
      </c>
      <c r="AA14" s="58"/>
      <c r="AB14" s="58"/>
      <c r="AC14" s="58"/>
      <c r="AD14" s="58"/>
      <c r="AE14" s="58"/>
      <c r="AF14" s="59"/>
      <c r="AG14" s="54" t="str">
        <f>"" &amp; IF(C_SECRET="Пароль","",C_SECRET)</f>
        <v/>
      </c>
      <c r="AH14" s="55"/>
      <c r="AI14" s="55"/>
      <c r="AJ14" s="55"/>
      <c r="AK14" s="55"/>
      <c r="AL14" s="55"/>
      <c r="AM14" s="55"/>
      <c r="AN14" s="55"/>
      <c r="AO14" s="55"/>
      <c r="AP14" s="56"/>
    </row>
    <row r="15" spans="1:42" ht="9.9499999999999993" customHeight="1" x14ac:dyDescent="0.2">
      <c r="A15" s="19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20"/>
    </row>
    <row r="16" spans="1:42" ht="11.25" customHeight="1" x14ac:dyDescent="0.2">
      <c r="A16" s="57" t="s">
        <v>15</v>
      </c>
      <c r="B16" s="58"/>
      <c r="C16" s="58"/>
      <c r="D16" s="58"/>
      <c r="E16" s="58"/>
      <c r="F16" s="58"/>
      <c r="G16" s="58"/>
      <c r="H16" s="58"/>
      <c r="I16" s="58"/>
      <c r="J16" s="59"/>
      <c r="K16" s="54" t="str">
        <f>"" &amp; A_FIO</f>
        <v/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6"/>
    </row>
    <row r="17" spans="1:42" ht="10.5" customHeight="1" x14ac:dyDescent="0.2">
      <c r="A17" s="132" t="s">
        <v>74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4"/>
    </row>
    <row r="18" spans="1:42" ht="11.25" customHeight="1" x14ac:dyDescent="0.2">
      <c r="A18" s="73" t="str">
        <f>MID(C_FIOLATIN,1,1)</f>
        <v/>
      </c>
      <c r="B18" s="74"/>
      <c r="C18" s="73" t="str">
        <f>MID(C_FIOLATIN,2,1)</f>
        <v/>
      </c>
      <c r="D18" s="74"/>
      <c r="E18" s="73" t="str">
        <f>MID(C_FIOLATIN,3,1)</f>
        <v/>
      </c>
      <c r="F18" s="74"/>
      <c r="G18" s="73" t="str">
        <f>MID(C_FIOLATIN,4,1)</f>
        <v/>
      </c>
      <c r="H18" s="74"/>
      <c r="I18" s="73" t="str">
        <f>MID(C_FIOLATIN,5,1)</f>
        <v/>
      </c>
      <c r="J18" s="74"/>
      <c r="K18" s="73" t="str">
        <f>MID(C_FIOLATIN,6,1)</f>
        <v/>
      </c>
      <c r="L18" s="74"/>
      <c r="M18" s="73" t="str">
        <f>MID(C_FIOLATIN,7,1)</f>
        <v/>
      </c>
      <c r="N18" s="74"/>
      <c r="O18" s="73" t="str">
        <f>MID(C_FIOLATIN,8,1)</f>
        <v/>
      </c>
      <c r="P18" s="74"/>
      <c r="Q18" s="73" t="str">
        <f>MID(C_FIOLATIN,9,1)</f>
        <v/>
      </c>
      <c r="R18" s="74"/>
      <c r="S18" s="73" t="str">
        <f>MID(C_FIOLATIN,10,1)</f>
        <v/>
      </c>
      <c r="T18" s="74"/>
      <c r="U18" s="73" t="str">
        <f>MID(C_FIOLATIN,11,1)</f>
        <v/>
      </c>
      <c r="V18" s="74"/>
      <c r="W18" s="73" t="str">
        <f>MID(C_FIOLATIN,12,1)</f>
        <v/>
      </c>
      <c r="X18" s="74"/>
      <c r="Y18" s="73" t="str">
        <f>MID(C_FIOLATIN,13,1)</f>
        <v/>
      </c>
      <c r="Z18" s="74"/>
      <c r="AA18" s="73" t="str">
        <f>MID(C_FIOLATIN,14,1)</f>
        <v/>
      </c>
      <c r="AB18" s="74"/>
      <c r="AC18" s="73" t="str">
        <f>MID(C_FIOLATIN,15,1)</f>
        <v/>
      </c>
      <c r="AD18" s="74"/>
      <c r="AE18" s="73" t="str">
        <f>MID(C_FIOLATIN,16,1)</f>
        <v/>
      </c>
      <c r="AF18" s="74"/>
      <c r="AG18" s="73" t="str">
        <f>MID(C_FIOLATIN,17,1)</f>
        <v/>
      </c>
      <c r="AH18" s="74"/>
      <c r="AI18" s="73" t="str">
        <f>MID(C_FIOLATIN,18,1)</f>
        <v/>
      </c>
      <c r="AJ18" s="74"/>
      <c r="AK18" s="73" t="str">
        <f>MID(C_FIOLATIN,19,1)</f>
        <v/>
      </c>
      <c r="AL18" s="135"/>
      <c r="AM18" s="130"/>
      <c r="AN18" s="130"/>
      <c r="AO18" s="130"/>
      <c r="AP18" s="131"/>
    </row>
    <row r="19" spans="1:42" ht="11.25" customHeight="1" x14ac:dyDescent="0.2">
      <c r="A19" s="91" t="s">
        <v>16</v>
      </c>
      <c r="B19" s="92"/>
      <c r="C19" s="92"/>
      <c r="D19" s="92"/>
      <c r="E19" s="92"/>
      <c r="F19" s="92"/>
      <c r="G19" s="92"/>
      <c r="H19" s="92"/>
      <c r="I19" s="92"/>
      <c r="J19" s="93"/>
      <c r="K19" s="84" t="str">
        <f>"" &amp; C_BIRTHDAY</f>
        <v/>
      </c>
      <c r="L19" s="85"/>
      <c r="M19" s="85"/>
      <c r="N19" s="85"/>
      <c r="O19" s="85"/>
      <c r="P19" s="86"/>
      <c r="Q19" s="91" t="s">
        <v>17</v>
      </c>
      <c r="R19" s="92"/>
      <c r="S19" s="92"/>
      <c r="T19" s="92"/>
      <c r="U19" s="92"/>
      <c r="V19" s="92"/>
      <c r="W19" s="93"/>
      <c r="X19" s="84" t="str">
        <f>"" &amp; C_BIRTHPLACE</f>
        <v/>
      </c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6"/>
    </row>
    <row r="20" spans="1:42" ht="11.25" customHeight="1" x14ac:dyDescent="0.2">
      <c r="A20" s="57" t="s">
        <v>18</v>
      </c>
      <c r="B20" s="58"/>
      <c r="C20" s="58"/>
      <c r="D20" s="58"/>
      <c r="E20" s="58"/>
      <c r="F20" s="58"/>
      <c r="G20" s="58"/>
      <c r="H20" s="58"/>
      <c r="I20" s="58"/>
      <c r="J20" s="59"/>
      <c r="K20" s="9" t="str">
        <f>IF(C_RESIDENT="1","þ","¨")</f>
        <v>¨</v>
      </c>
      <c r="L20" s="55" t="s">
        <v>19</v>
      </c>
      <c r="M20" s="55"/>
      <c r="N20" s="55"/>
      <c r="O20" s="55"/>
      <c r="P20" s="8" t="str">
        <f>IF(C_RESIDENT="0","þ","¨")</f>
        <v>¨</v>
      </c>
      <c r="Q20" s="55" t="s">
        <v>20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109"/>
      <c r="AG20" s="110"/>
      <c r="AH20" s="88" t="s">
        <v>21</v>
      </c>
      <c r="AI20" s="89"/>
      <c r="AJ20" s="90"/>
      <c r="AK20" s="7" t="str">
        <f>IF(C_SEX="М","þ","¨")</f>
        <v>¨</v>
      </c>
      <c r="AL20" s="10" t="s">
        <v>22</v>
      </c>
      <c r="AM20" s="10"/>
      <c r="AN20" s="7" t="str">
        <f>IF(C_SEX="Ж","þ","¨")</f>
        <v>¨</v>
      </c>
      <c r="AO20" s="10" t="s">
        <v>23</v>
      </c>
      <c r="AP20" s="11"/>
    </row>
    <row r="21" spans="1:42" ht="11.25" customHeight="1" x14ac:dyDescent="0.2">
      <c r="A21" s="94" t="s">
        <v>24</v>
      </c>
      <c r="B21" s="94"/>
      <c r="C21" s="94"/>
      <c r="D21" s="94"/>
      <c r="E21" s="94"/>
      <c r="F21" s="94"/>
      <c r="G21" s="94"/>
      <c r="H21" s="94"/>
      <c r="I21" s="94"/>
      <c r="J21" s="94"/>
      <c r="K21" s="87" t="s">
        <v>25</v>
      </c>
      <c r="L21" s="87"/>
      <c r="M21" s="87"/>
      <c r="N21" s="87"/>
      <c r="O21" s="87"/>
      <c r="P21" s="9" t="str">
        <f>IF(C_DOCTYPE="Паспорт РФ","þ","¨")</f>
        <v>¨</v>
      </c>
      <c r="Q21" s="55" t="s">
        <v>26</v>
      </c>
      <c r="R21" s="55"/>
      <c r="S21" s="55"/>
      <c r="T21" s="55"/>
      <c r="U21" s="55"/>
      <c r="V21" s="8" t="str">
        <f>IF(AND(C_DOCTYPE&lt;&gt;"Паспорт РФ",NOT(ISBLANK(C_DOCTYPE))),"þ","¨")</f>
        <v>¨</v>
      </c>
      <c r="W21" s="55" t="s">
        <v>27</v>
      </c>
      <c r="X21" s="55"/>
      <c r="Y21" s="55"/>
      <c r="Z21" s="55"/>
      <c r="AA21" s="55"/>
      <c r="AB21" s="55"/>
      <c r="AC21" s="55"/>
      <c r="AD21" s="55"/>
      <c r="AE21" s="55"/>
      <c r="AF21" s="55" t="str">
        <f>IF(C_DOCTYPE&lt;&gt;"Паспорт РФ","" &amp; C_DOCTYPE,"")</f>
        <v/>
      </c>
      <c r="AG21" s="55"/>
      <c r="AH21" s="55"/>
      <c r="AI21" s="55"/>
      <c r="AJ21" s="55"/>
      <c r="AK21" s="55"/>
      <c r="AL21" s="55"/>
      <c r="AM21" s="55"/>
      <c r="AN21" s="55"/>
      <c r="AO21" s="55"/>
      <c r="AP21" s="56"/>
    </row>
    <row r="22" spans="1:42" ht="11.25" customHeight="1" x14ac:dyDescent="0.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47" t="s">
        <v>28</v>
      </c>
      <c r="L22" s="48"/>
      <c r="M22" s="48"/>
      <c r="N22" s="48"/>
      <c r="O22" s="49"/>
      <c r="P22" s="136" t="str">
        <f>IF(ISERR(FIND(" ",C_DOCNUM,1)),"",MID(C_DOCNUM,1,FIND(" ",C_DOCNUM,1)-1))</f>
        <v/>
      </c>
      <c r="Q22" s="137"/>
      <c r="R22" s="137"/>
      <c r="S22" s="138"/>
      <c r="T22" s="47" t="s">
        <v>29</v>
      </c>
      <c r="U22" s="48"/>
      <c r="V22" s="48"/>
      <c r="W22" s="48"/>
      <c r="X22" s="32"/>
      <c r="Y22" s="54" t="str">
        <f>IF(ISERR(FIND(" ",C_DOCNUM,1)),"" &amp; C_DOCNUM,MID(C_DOCNUM,FIND(" ",C_DOCNUM,1)+1,20))</f>
        <v/>
      </c>
      <c r="Z22" s="55"/>
      <c r="AA22" s="55"/>
      <c r="AB22" s="55"/>
      <c r="AC22" s="55"/>
      <c r="AD22" s="55"/>
      <c r="AE22" s="56"/>
      <c r="AF22" s="30" t="s">
        <v>30</v>
      </c>
      <c r="AG22" s="31"/>
      <c r="AH22" s="31"/>
      <c r="AI22" s="31"/>
      <c r="AJ22" s="32"/>
      <c r="AK22" s="84" t="str">
        <f>"" &amp; C_DOCDATE</f>
        <v/>
      </c>
      <c r="AL22" s="85"/>
      <c r="AM22" s="85"/>
      <c r="AN22" s="85"/>
      <c r="AO22" s="85"/>
      <c r="AP22" s="86"/>
    </row>
    <row r="23" spans="1:42" ht="11.25" customHeight="1" x14ac:dyDescent="0.2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87" t="s">
        <v>31</v>
      </c>
      <c r="L23" s="87"/>
      <c r="M23" s="87"/>
      <c r="N23" s="87"/>
      <c r="O23" s="87"/>
      <c r="P23" s="54" t="str">
        <f>"" &amp; C_DOCPLACE &amp; " " &amp; C_DOCPLACE_P</f>
        <v xml:space="preserve"> 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6"/>
    </row>
    <row r="24" spans="1:42" ht="11.25" customHeight="1" x14ac:dyDescent="0.2">
      <c r="A24" s="33" t="s">
        <v>61</v>
      </c>
      <c r="B24" s="34"/>
      <c r="C24" s="34"/>
      <c r="D24" s="34"/>
      <c r="E24" s="34"/>
      <c r="F24" s="34"/>
      <c r="G24" s="34"/>
      <c r="H24" s="34"/>
      <c r="I24" s="34"/>
      <c r="J24" s="35"/>
      <c r="K24" s="47" t="s">
        <v>28</v>
      </c>
      <c r="L24" s="48"/>
      <c r="M24" s="48"/>
      <c r="N24" s="48"/>
      <c r="O24" s="49"/>
      <c r="P24" s="50"/>
      <c r="Q24" s="50"/>
      <c r="R24" s="50"/>
      <c r="S24" s="50"/>
      <c r="T24" s="30" t="s">
        <v>29</v>
      </c>
      <c r="U24" s="31"/>
      <c r="V24" s="31"/>
      <c r="W24" s="31"/>
      <c r="X24" s="32"/>
      <c r="Y24" s="50"/>
      <c r="Z24" s="50"/>
      <c r="AA24" s="50"/>
      <c r="AB24" s="50"/>
      <c r="AC24" s="50"/>
      <c r="AD24" s="50"/>
      <c r="AE24" s="50"/>
      <c r="AF24" s="30" t="s">
        <v>32</v>
      </c>
      <c r="AG24" s="31"/>
      <c r="AH24" s="31"/>
      <c r="AI24" s="31"/>
      <c r="AJ24" s="32"/>
      <c r="AK24" s="54"/>
      <c r="AL24" s="55"/>
      <c r="AM24" s="55"/>
      <c r="AN24" s="55"/>
      <c r="AO24" s="55"/>
      <c r="AP24" s="56"/>
    </row>
    <row r="25" spans="1:42" ht="11.25" customHeight="1" x14ac:dyDescent="0.2">
      <c r="A25" s="33" t="s">
        <v>62</v>
      </c>
      <c r="B25" s="34"/>
      <c r="C25" s="34"/>
      <c r="D25" s="34"/>
      <c r="E25" s="34"/>
      <c r="F25" s="34"/>
      <c r="G25" s="34"/>
      <c r="H25" s="34"/>
      <c r="I25" s="34"/>
      <c r="J25" s="35"/>
      <c r="K25" s="47" t="s">
        <v>28</v>
      </c>
      <c r="L25" s="48"/>
      <c r="M25" s="48"/>
      <c r="N25" s="48"/>
      <c r="O25" s="49"/>
      <c r="P25" s="50"/>
      <c r="Q25" s="50"/>
      <c r="R25" s="50"/>
      <c r="S25" s="50"/>
      <c r="T25" s="30" t="s">
        <v>29</v>
      </c>
      <c r="U25" s="31"/>
      <c r="V25" s="31"/>
      <c r="W25" s="31"/>
      <c r="X25" s="32"/>
      <c r="Y25" s="50"/>
      <c r="Z25" s="50"/>
      <c r="AA25" s="50"/>
      <c r="AB25" s="50"/>
      <c r="AC25" s="50"/>
      <c r="AD25" s="50"/>
      <c r="AE25" s="50"/>
      <c r="AF25" s="30" t="s">
        <v>32</v>
      </c>
      <c r="AG25" s="31"/>
      <c r="AH25" s="31"/>
      <c r="AI25" s="31"/>
      <c r="AJ25" s="32"/>
      <c r="AK25" s="54"/>
      <c r="AL25" s="55"/>
      <c r="AM25" s="55"/>
      <c r="AN25" s="55"/>
      <c r="AO25" s="55"/>
      <c r="AP25" s="56"/>
    </row>
    <row r="26" spans="1:42" ht="29.25" customHeight="1" x14ac:dyDescent="0.2">
      <c r="A26" s="117" t="s">
        <v>75</v>
      </c>
      <c r="B26" s="118"/>
      <c r="C26" s="118"/>
      <c r="D26" s="118"/>
      <c r="E26" s="118"/>
      <c r="F26" s="118"/>
      <c r="G26" s="118"/>
      <c r="H26" s="118"/>
      <c r="I26" s="118"/>
      <c r="J26" s="119"/>
      <c r="K26" s="120" t="s">
        <v>28</v>
      </c>
      <c r="L26" s="121"/>
      <c r="M26" s="121"/>
      <c r="N26" s="121"/>
      <c r="O26" s="122"/>
      <c r="P26" s="111"/>
      <c r="Q26" s="112"/>
      <c r="R26" s="112"/>
      <c r="S26" s="113"/>
      <c r="T26" s="120" t="s">
        <v>29</v>
      </c>
      <c r="U26" s="121"/>
      <c r="V26" s="121"/>
      <c r="W26" s="121"/>
      <c r="X26" s="122"/>
      <c r="Y26" s="111"/>
      <c r="Z26" s="112"/>
      <c r="AA26" s="112"/>
      <c r="AB26" s="112"/>
      <c r="AC26" s="112"/>
      <c r="AD26" s="112"/>
      <c r="AE26" s="112"/>
      <c r="AF26" s="120" t="s">
        <v>32</v>
      </c>
      <c r="AG26" s="121"/>
      <c r="AH26" s="121"/>
      <c r="AI26" s="121"/>
      <c r="AJ26" s="122"/>
      <c r="AK26" s="51"/>
      <c r="AL26" s="52"/>
      <c r="AM26" s="52"/>
      <c r="AN26" s="52"/>
      <c r="AO26" s="52"/>
      <c r="AP26" s="53"/>
    </row>
    <row r="27" spans="1:42" ht="11.25" customHeight="1" x14ac:dyDescent="0.2">
      <c r="A27" s="114" t="s">
        <v>33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6"/>
    </row>
    <row r="28" spans="1:42" ht="11.25" customHeight="1" x14ac:dyDescent="0.2">
      <c r="A28" s="54" t="str">
        <f>"" &amp; C_REGADDR</f>
        <v/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6"/>
    </row>
    <row r="29" spans="1:42" ht="11.25" customHeight="1" x14ac:dyDescent="0.2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6"/>
    </row>
    <row r="30" spans="1:42" ht="11.25" customHeight="1" x14ac:dyDescent="0.2">
      <c r="A30" s="114" t="s">
        <v>34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6"/>
    </row>
    <row r="31" spans="1:42" ht="11.25" customHeight="1" x14ac:dyDescent="0.2">
      <c r="A31" s="54" t="str">
        <f>"" &amp; C_POSTADDR</f>
        <v/>
      </c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6"/>
    </row>
    <row r="32" spans="1:42" ht="11.25" customHeight="1" x14ac:dyDescent="0.2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6"/>
    </row>
    <row r="33" spans="1:42" ht="11.25" customHeight="1" x14ac:dyDescent="0.2">
      <c r="A33" s="57" t="s">
        <v>35</v>
      </c>
      <c r="B33" s="58"/>
      <c r="C33" s="58"/>
      <c r="D33" s="58"/>
      <c r="E33" s="58"/>
      <c r="F33" s="58"/>
      <c r="G33" s="58"/>
      <c r="H33" s="58"/>
      <c r="I33" s="58"/>
      <c r="J33" s="59"/>
      <c r="K33" s="54" t="str">
        <f>"" &amp; C_FACTORY_NAME</f>
        <v/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6"/>
      <c r="AG33" s="57" t="s">
        <v>36</v>
      </c>
      <c r="AH33" s="58"/>
      <c r="AI33" s="108" t="str">
        <f>"" &amp; C_INN</f>
        <v/>
      </c>
      <c r="AJ33" s="108"/>
      <c r="AK33" s="108"/>
      <c r="AL33" s="108"/>
      <c r="AM33" s="108"/>
      <c r="AN33" s="108"/>
      <c r="AO33" s="108"/>
      <c r="AP33" s="108"/>
    </row>
    <row r="34" spans="1:42" ht="11.25" customHeight="1" x14ac:dyDescent="0.2">
      <c r="A34" s="57" t="s">
        <v>37</v>
      </c>
      <c r="B34" s="58"/>
      <c r="C34" s="58"/>
      <c r="D34" s="58"/>
      <c r="E34" s="58"/>
      <c r="F34" s="58"/>
      <c r="G34" s="58"/>
      <c r="H34" s="58"/>
      <c r="I34" s="58"/>
      <c r="J34" s="59"/>
      <c r="K34" s="87" t="s">
        <v>38</v>
      </c>
      <c r="L34" s="87"/>
      <c r="M34" s="87"/>
      <c r="N34" s="87"/>
      <c r="O34" s="108" t="str">
        <f>"" &amp; C_PHONE</f>
        <v/>
      </c>
      <c r="P34" s="108"/>
      <c r="Q34" s="108"/>
      <c r="R34" s="108"/>
      <c r="S34" s="108"/>
      <c r="T34" s="108"/>
      <c r="U34" s="108"/>
      <c r="V34" s="87" t="s">
        <v>39</v>
      </c>
      <c r="W34" s="87"/>
      <c r="X34" s="87"/>
      <c r="Y34" s="87"/>
      <c r="Z34" s="108" t="str">
        <f>"" &amp; C_PHONE_M</f>
        <v/>
      </c>
      <c r="AA34" s="108"/>
      <c r="AB34" s="108"/>
      <c r="AC34" s="108"/>
      <c r="AD34" s="108"/>
      <c r="AE34" s="108"/>
      <c r="AF34" s="108"/>
      <c r="AG34" s="87" t="s">
        <v>40</v>
      </c>
      <c r="AH34" s="87"/>
      <c r="AI34" s="87"/>
      <c r="AJ34" s="108"/>
      <c r="AK34" s="108"/>
      <c r="AL34" s="108"/>
      <c r="AM34" s="108"/>
      <c r="AN34" s="108"/>
      <c r="AO34" s="108"/>
      <c r="AP34" s="108"/>
    </row>
    <row r="35" spans="1:42" ht="11.2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ht="11.25" customHeight="1" x14ac:dyDescent="0.2">
      <c r="A36" s="103" t="s">
        <v>116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</row>
    <row r="37" spans="1:42" ht="11.25" customHeight="1" x14ac:dyDescent="0.2">
      <c r="A37" s="104" t="s">
        <v>9</v>
      </c>
      <c r="B37" s="105"/>
      <c r="C37" s="57" t="s">
        <v>45</v>
      </c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9"/>
    </row>
    <row r="38" spans="1:42" ht="11.25" customHeight="1" x14ac:dyDescent="0.2">
      <c r="A38" s="106"/>
      <c r="B38" s="107"/>
      <c r="C38" s="57" t="s">
        <v>47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9"/>
      <c r="Z38" s="97" t="s">
        <v>46</v>
      </c>
      <c r="AA38" s="97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2"/>
    </row>
    <row r="39" spans="1:42" ht="11.25" customHeight="1" x14ac:dyDescent="0.2">
      <c r="A39" s="63" t="s">
        <v>65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8"/>
    </row>
    <row r="40" spans="1:42" ht="11.25" customHeight="1" x14ac:dyDescent="0.2">
      <c r="A40" s="63" t="s">
        <v>55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8"/>
    </row>
    <row r="41" spans="1:42" ht="11.25" customHeight="1" x14ac:dyDescent="0.2">
      <c r="A41" s="98" t="s">
        <v>56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100"/>
    </row>
    <row r="42" spans="1:42" ht="19.5" customHeight="1" x14ac:dyDescent="0.2">
      <c r="A42" s="103" t="s">
        <v>41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</row>
    <row r="43" spans="1:42" ht="11.25" customHeight="1" x14ac:dyDescent="0.2">
      <c r="A43" s="64" t="s">
        <v>76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6"/>
    </row>
    <row r="44" spans="1:42" ht="11.25" customHeight="1" x14ac:dyDescent="0.2">
      <c r="A44" s="60" t="s">
        <v>73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2"/>
    </row>
    <row r="45" spans="1:42" ht="11.25" customHeight="1" x14ac:dyDescent="0.2">
      <c r="A45" s="60" t="s">
        <v>108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2"/>
    </row>
    <row r="46" spans="1:42" ht="11.25" customHeight="1" x14ac:dyDescent="0.2">
      <c r="A46" s="63" t="s">
        <v>109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2"/>
    </row>
    <row r="47" spans="1:42" ht="11.25" customHeight="1" x14ac:dyDescent="0.2">
      <c r="A47" s="60" t="s">
        <v>110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2"/>
    </row>
    <row r="48" spans="1:42" ht="11.25" customHeight="1" x14ac:dyDescent="0.2">
      <c r="A48" s="63" t="s">
        <v>111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2"/>
    </row>
    <row r="49" spans="1:42" ht="9.75" customHeight="1" x14ac:dyDescent="0.2">
      <c r="A49" s="63" t="s">
        <v>112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8"/>
    </row>
    <row r="50" spans="1:42" ht="11.25" customHeight="1" x14ac:dyDescent="0.2">
      <c r="A50" s="60" t="s">
        <v>113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2"/>
    </row>
    <row r="51" spans="1:42" ht="11.25" customHeight="1" x14ac:dyDescent="0.2">
      <c r="A51" s="63" t="s">
        <v>114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2"/>
    </row>
    <row r="52" spans="1:42" ht="11.25" customHeight="1" x14ac:dyDescent="0.2">
      <c r="A52" s="60" t="s">
        <v>115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2"/>
    </row>
    <row r="53" spans="1:42" ht="11.25" customHeight="1" x14ac:dyDescent="0.2">
      <c r="A53" s="63" t="s">
        <v>48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2"/>
    </row>
    <row r="54" spans="1:42" ht="11.25" customHeight="1" x14ac:dyDescent="0.2">
      <c r="A54" s="63" t="s">
        <v>49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2"/>
    </row>
    <row r="55" spans="1:42" ht="11.25" customHeight="1" x14ac:dyDescent="0.2">
      <c r="A55" s="60" t="s">
        <v>50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2"/>
    </row>
    <row r="56" spans="1:42" ht="11.25" customHeight="1" x14ac:dyDescent="0.2">
      <c r="A56" s="63" t="s">
        <v>51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2"/>
    </row>
    <row r="57" spans="1:42" ht="11.25" customHeight="1" x14ac:dyDescent="0.2">
      <c r="A57" s="60" t="s">
        <v>52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2"/>
    </row>
    <row r="58" spans="1:42" ht="11.25" customHeight="1" x14ac:dyDescent="0.2">
      <c r="A58" s="63" t="s">
        <v>53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2"/>
    </row>
    <row r="59" spans="1:42" ht="11.25" customHeight="1" x14ac:dyDescent="0.2">
      <c r="A59" s="98" t="s">
        <v>54</v>
      </c>
      <c r="B59" s="99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100"/>
    </row>
    <row r="60" spans="1:42" ht="11.25" customHeight="1" x14ac:dyDescent="0.2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</row>
    <row r="61" spans="1:42" ht="11.25" customHeight="1" x14ac:dyDescent="0.2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</row>
    <row r="62" spans="1:42" ht="11.25" customHeight="1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</row>
    <row r="63" spans="1:42" ht="11.25" customHeight="1" x14ac:dyDescent="0.2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</row>
    <row r="64" spans="1:42" ht="11.25" customHeight="1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</row>
    <row r="65" spans="1:42" ht="11.25" customHeight="1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</row>
    <row r="66" spans="1:42" ht="11.25" customHeight="1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</row>
    <row r="67" spans="1:42" ht="11.25" customHeight="1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</row>
    <row r="68" spans="1:42" ht="11.25" customHeight="1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</row>
    <row r="69" spans="1:42" ht="11.25" customHeight="1" x14ac:dyDescent="0.2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</row>
    <row r="70" spans="1:42" s="15" customFormat="1" ht="11.25" customHeight="1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</row>
    <row r="71" spans="1:42" ht="11.25" customHeight="1" x14ac:dyDescent="0.2">
      <c r="A71" s="126" t="s">
        <v>66</v>
      </c>
      <c r="B71" s="126"/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</row>
    <row r="72" spans="1:42" ht="9.75" customHeight="1" x14ac:dyDescent="0.2">
      <c r="A72" s="69" t="s">
        <v>80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46" t="str">
        <f>IF(C_PRIORITY="0","þ","¨")</f>
        <v>¨</v>
      </c>
      <c r="AA72" s="71" t="s">
        <v>81</v>
      </c>
      <c r="AB72" s="71"/>
      <c r="AC72" s="71"/>
      <c r="AD72" s="71"/>
      <c r="AE72" s="71"/>
      <c r="AF72" s="71"/>
      <c r="AG72" s="71"/>
      <c r="AH72" s="46" t="str">
        <f>IF(C_PRIORITY="0","þ","¨")</f>
        <v>¨</v>
      </c>
      <c r="AI72" s="71" t="s">
        <v>82</v>
      </c>
      <c r="AJ72" s="71"/>
      <c r="AK72" s="71"/>
      <c r="AL72" s="71"/>
      <c r="AM72" s="71"/>
      <c r="AN72" s="71"/>
      <c r="AO72" s="71"/>
      <c r="AP72" s="72"/>
    </row>
    <row r="73" spans="1:42" ht="11.25" customHeight="1" x14ac:dyDescent="0.2">
      <c r="A73" s="60" t="s">
        <v>87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2"/>
    </row>
    <row r="74" spans="1:42" ht="11.25" customHeight="1" x14ac:dyDescent="0.2">
      <c r="A74" s="60" t="s">
        <v>88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2"/>
    </row>
    <row r="75" spans="1:42" ht="11.25" customHeight="1" x14ac:dyDescent="0.2">
      <c r="A75" s="60" t="s">
        <v>89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2"/>
    </row>
    <row r="76" spans="1:42" ht="11.25" customHeight="1" x14ac:dyDescent="0.2">
      <c r="A76" s="60" t="s">
        <v>90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2"/>
    </row>
    <row r="77" spans="1:42" ht="11.25" customHeight="1" x14ac:dyDescent="0.2">
      <c r="A77" s="60" t="s">
        <v>91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2"/>
    </row>
    <row r="78" spans="1:42" ht="11.25" customHeight="1" x14ac:dyDescent="0.2">
      <c r="A78" s="60" t="s">
        <v>92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2"/>
    </row>
    <row r="79" spans="1:42" ht="11.25" customHeight="1" x14ac:dyDescent="0.2">
      <c r="A79" s="60" t="s">
        <v>93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2"/>
    </row>
    <row r="80" spans="1:42" ht="11.25" customHeight="1" x14ac:dyDescent="0.2">
      <c r="A80" s="60" t="s">
        <v>94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2"/>
    </row>
    <row r="81" spans="1:42" ht="11.25" customHeight="1" x14ac:dyDescent="0.2">
      <c r="A81" s="60" t="s">
        <v>95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2"/>
    </row>
    <row r="82" spans="1:42" ht="11.25" customHeight="1" x14ac:dyDescent="0.2">
      <c r="A82" s="60" t="s">
        <v>96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2"/>
    </row>
    <row r="83" spans="1:42" ht="11.25" customHeight="1" x14ac:dyDescent="0.2">
      <c r="A83" s="60" t="s">
        <v>97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2"/>
    </row>
    <row r="84" spans="1:42" ht="11.25" customHeight="1" x14ac:dyDescent="0.2">
      <c r="A84" s="60" t="s">
        <v>98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2"/>
    </row>
    <row r="85" spans="1:42" ht="11.25" customHeight="1" x14ac:dyDescent="0.2">
      <c r="A85" s="60" t="s">
        <v>99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2"/>
    </row>
    <row r="86" spans="1:42" ht="11.25" customHeight="1" x14ac:dyDescent="0.2">
      <c r="A86" s="60" t="s">
        <v>100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2"/>
    </row>
    <row r="87" spans="1:42" ht="11.25" customHeight="1" x14ac:dyDescent="0.2">
      <c r="A87" s="123" t="s">
        <v>101</v>
      </c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5"/>
    </row>
    <row r="88" spans="1:42" ht="11.25" customHeight="1" x14ac:dyDescent="0.2">
      <c r="A88" s="60" t="s">
        <v>102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2"/>
    </row>
    <row r="89" spans="1:42" ht="11.25" customHeight="1" x14ac:dyDescent="0.2">
      <c r="A89" s="60" t="s">
        <v>83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2"/>
    </row>
    <row r="90" spans="1:42" ht="11.25" customHeight="1" x14ac:dyDescent="0.2">
      <c r="A90" s="123" t="s">
        <v>84</v>
      </c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5"/>
    </row>
    <row r="91" spans="1:42" ht="11.25" customHeight="1" x14ac:dyDescent="0.2">
      <c r="A91" s="123" t="s">
        <v>85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5"/>
    </row>
    <row r="92" spans="1:42" ht="11.25" customHeight="1" x14ac:dyDescent="0.2">
      <c r="A92" s="60" t="s">
        <v>103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2"/>
    </row>
    <row r="93" spans="1:42" ht="11.25" customHeight="1" x14ac:dyDescent="0.2">
      <c r="A93" s="60" t="s">
        <v>104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2"/>
    </row>
    <row r="94" spans="1:42" ht="11.25" customHeight="1" x14ac:dyDescent="0.2">
      <c r="A94" s="123" t="s">
        <v>105</v>
      </c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5"/>
    </row>
    <row r="95" spans="1:42" ht="11.25" customHeight="1" x14ac:dyDescent="0.2">
      <c r="A95" s="123" t="s">
        <v>106</v>
      </c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5"/>
    </row>
    <row r="96" spans="1:42" ht="11.25" customHeight="1" x14ac:dyDescent="0.2">
      <c r="A96" s="98" t="s">
        <v>107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100"/>
    </row>
    <row r="97" spans="1:42" ht="11.25" customHeight="1" x14ac:dyDescent="0.2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</row>
    <row r="98" spans="1:42" ht="11.25" customHeight="1" x14ac:dyDescent="0.2">
      <c r="A98" s="101" t="str">
        <f>"" &amp; A_DATE</f>
        <v/>
      </c>
      <c r="B98" s="101"/>
      <c r="C98" s="101"/>
      <c r="D98" s="101"/>
      <c r="E98" s="101"/>
      <c r="F98" s="101"/>
      <c r="G98" s="101"/>
      <c r="H98" s="101"/>
      <c r="I98" s="15"/>
      <c r="J98" s="101"/>
      <c r="K98" s="101"/>
      <c r="L98" s="101"/>
      <c r="M98" s="101"/>
      <c r="N98" s="101"/>
      <c r="O98" s="101"/>
      <c r="P98" s="101"/>
      <c r="Q98" s="101"/>
      <c r="R98" s="15"/>
      <c r="S98" s="101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5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ht="11.25" customHeight="1" x14ac:dyDescent="0.2">
      <c r="A99" s="150" t="s">
        <v>42</v>
      </c>
      <c r="B99" s="150"/>
      <c r="C99" s="150"/>
      <c r="D99" s="150"/>
      <c r="E99" s="150"/>
      <c r="F99" s="150"/>
      <c r="G99" s="150"/>
      <c r="H99" s="150"/>
      <c r="I99" s="15"/>
      <c r="J99" s="151" t="s">
        <v>43</v>
      </c>
      <c r="K99" s="151"/>
      <c r="L99" s="151"/>
      <c r="M99" s="151"/>
      <c r="N99" s="151"/>
      <c r="O99" s="151"/>
      <c r="P99" s="151"/>
      <c r="Q99" s="151"/>
      <c r="R99" s="15"/>
      <c r="S99" s="150" t="s">
        <v>44</v>
      </c>
      <c r="T99" s="150"/>
      <c r="U99" s="150"/>
      <c r="V99" s="150"/>
      <c r="W99" s="150"/>
      <c r="X99" s="150"/>
      <c r="Y99" s="150"/>
      <c r="Z99" s="150"/>
      <c r="AA99" s="150"/>
      <c r="AB99" s="150"/>
      <c r="AC99" s="150"/>
      <c r="AD99" s="150"/>
      <c r="AE99" s="150"/>
      <c r="AF99" s="15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</row>
    <row r="100" spans="1:42" ht="11.25" customHeight="1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ht="11.25" customHeight="1" x14ac:dyDescent="0.2">
      <c r="A101" s="103" t="s">
        <v>57</v>
      </c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</row>
    <row r="102" spans="1:42" ht="11.25" customHeight="1" x14ac:dyDescent="0.2">
      <c r="A102" s="57" t="s">
        <v>58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9"/>
    </row>
    <row r="103" spans="1:42" ht="11.25" customHeight="1" x14ac:dyDescent="0.2">
      <c r="A103" s="22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4"/>
    </row>
    <row r="104" spans="1:42" ht="11.25" customHeight="1" x14ac:dyDescent="0.2">
      <c r="A104" s="146" t="str">
        <f>"" &amp; P_DOLG_1</f>
        <v/>
      </c>
      <c r="B104" s="147"/>
      <c r="C104" s="147"/>
      <c r="D104" s="147"/>
      <c r="E104" s="147"/>
      <c r="F104" s="147"/>
      <c r="G104" s="147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7"/>
      <c r="S104" s="147"/>
      <c r="T104" s="147"/>
      <c r="U104" s="147"/>
      <c r="V104" s="25"/>
      <c r="W104" s="148" t="str">
        <f>"" &amp; A_DATE</f>
        <v/>
      </c>
      <c r="X104" s="148"/>
      <c r="Y104" s="148"/>
      <c r="Z104" s="148"/>
      <c r="AA104" s="148"/>
      <c r="AB104" s="25"/>
      <c r="AC104" s="147"/>
      <c r="AD104" s="147"/>
      <c r="AE104" s="147"/>
      <c r="AF104" s="147"/>
      <c r="AG104" s="147"/>
      <c r="AH104" s="17"/>
      <c r="AI104" s="148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104" s="148"/>
      <c r="AK104" s="148"/>
      <c r="AL104" s="148"/>
      <c r="AM104" s="148"/>
      <c r="AN104" s="148"/>
      <c r="AO104" s="148"/>
      <c r="AP104" s="149"/>
    </row>
    <row r="105" spans="1:42" ht="11.25" customHeight="1" x14ac:dyDescent="0.2">
      <c r="A105" s="142" t="s">
        <v>59</v>
      </c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27"/>
      <c r="W105" s="143" t="s">
        <v>42</v>
      </c>
      <c r="X105" s="143"/>
      <c r="Y105" s="143"/>
      <c r="Z105" s="143"/>
      <c r="AA105" s="143"/>
      <c r="AB105" s="27"/>
      <c r="AC105" s="144" t="s">
        <v>60</v>
      </c>
      <c r="AD105" s="144"/>
      <c r="AE105" s="144"/>
      <c r="AF105" s="144"/>
      <c r="AG105" s="144"/>
      <c r="AH105" s="26"/>
      <c r="AI105" s="144" t="s">
        <v>44</v>
      </c>
      <c r="AJ105" s="144"/>
      <c r="AK105" s="144"/>
      <c r="AL105" s="144"/>
      <c r="AM105" s="144"/>
      <c r="AN105" s="144"/>
      <c r="AO105" s="144"/>
      <c r="AP105" s="145"/>
    </row>
  </sheetData>
  <mergeCells count="168">
    <mergeCell ref="A105:U105"/>
    <mergeCell ref="AC105:AG105"/>
    <mergeCell ref="AI105:AP105"/>
    <mergeCell ref="W105:AA105"/>
    <mergeCell ref="A104:U104"/>
    <mergeCell ref="AC104:AG104"/>
    <mergeCell ref="AI104:AP104"/>
    <mergeCell ref="W104:AA104"/>
    <mergeCell ref="S98:AE98"/>
    <mergeCell ref="A101:AP101"/>
    <mergeCell ref="A102:AP102"/>
    <mergeCell ref="S99:AE99"/>
    <mergeCell ref="A99:H99"/>
    <mergeCell ref="AG99:AP99"/>
    <mergeCell ref="J99:Q99"/>
    <mergeCell ref="A98:H98"/>
    <mergeCell ref="J98:Q98"/>
    <mergeCell ref="A96:AP96"/>
    <mergeCell ref="A45:AP45"/>
    <mergeCell ref="A46:AP46"/>
    <mergeCell ref="A42:AP42"/>
    <mergeCell ref="A47:AP47"/>
    <mergeCell ref="A48:AP48"/>
    <mergeCell ref="A91:AP91"/>
    <mergeCell ref="A92:AP92"/>
    <mergeCell ref="A93:AP93"/>
    <mergeCell ref="A94:AP94"/>
    <mergeCell ref="A95:AP95"/>
    <mergeCell ref="A59:AP59"/>
    <mergeCell ref="A78:AP78"/>
    <mergeCell ref="A79:AP79"/>
    <mergeCell ref="A80:AP80"/>
    <mergeCell ref="A81:AP81"/>
    <mergeCell ref="A57:AP57"/>
    <mergeCell ref="A58:AP58"/>
    <mergeCell ref="A53:AP53"/>
    <mergeCell ref="A54:AP54"/>
    <mergeCell ref="A55:AP55"/>
    <mergeCell ref="A56:AP56"/>
    <mergeCell ref="A90:AP90"/>
    <mergeCell ref="A44:AP44"/>
    <mergeCell ref="AA2:AP2"/>
    <mergeCell ref="A5:AP5"/>
    <mergeCell ref="Q9:U9"/>
    <mergeCell ref="W9:Y9"/>
    <mergeCell ref="L9:O9"/>
    <mergeCell ref="AC18:AD18"/>
    <mergeCell ref="AE18:AF18"/>
    <mergeCell ref="AG18:AH18"/>
    <mergeCell ref="AA3:AJ3"/>
    <mergeCell ref="AL3:AP3"/>
    <mergeCell ref="A9:J9"/>
    <mergeCell ref="AG14:AP14"/>
    <mergeCell ref="L14:Q14"/>
    <mergeCell ref="S14:Y14"/>
    <mergeCell ref="Z9:AI9"/>
    <mergeCell ref="AK9:AP9"/>
    <mergeCell ref="A14:J14"/>
    <mergeCell ref="A88:AP88"/>
    <mergeCell ref="A89:AP89"/>
    <mergeCell ref="P25:S25"/>
    <mergeCell ref="K33:AF33"/>
    <mergeCell ref="A87:AP87"/>
    <mergeCell ref="A71:AP71"/>
    <mergeCell ref="A6:AP6"/>
    <mergeCell ref="A7:AP7"/>
    <mergeCell ref="A8:AP8"/>
    <mergeCell ref="A16:J16"/>
    <mergeCell ref="O18:P18"/>
    <mergeCell ref="Q18:R18"/>
    <mergeCell ref="S18:T18"/>
    <mergeCell ref="U18:V18"/>
    <mergeCell ref="Z14:AF14"/>
    <mergeCell ref="AM18:AP18"/>
    <mergeCell ref="K16:AP16"/>
    <mergeCell ref="A17:AP17"/>
    <mergeCell ref="A18:B18"/>
    <mergeCell ref="C18:D18"/>
    <mergeCell ref="AI18:AJ18"/>
    <mergeCell ref="AK18:AL18"/>
    <mergeCell ref="A83:AP83"/>
    <mergeCell ref="Y25:AE25"/>
    <mergeCell ref="AA1:AP1"/>
    <mergeCell ref="Z38:AA38"/>
    <mergeCell ref="A40:AP40"/>
    <mergeCell ref="A41:AP41"/>
    <mergeCell ref="AB38:AP38"/>
    <mergeCell ref="A36:AP36"/>
    <mergeCell ref="A37:B38"/>
    <mergeCell ref="C37:AP37"/>
    <mergeCell ref="C38:Y38"/>
    <mergeCell ref="AG33:AH33"/>
    <mergeCell ref="AI33:AP33"/>
    <mergeCell ref="Z34:AF34"/>
    <mergeCell ref="AG34:AI34"/>
    <mergeCell ref="AJ34:AP34"/>
    <mergeCell ref="W18:X18"/>
    <mergeCell ref="G18:H18"/>
    <mergeCell ref="A20:J20"/>
    <mergeCell ref="L20:O20"/>
    <mergeCell ref="Q20:V20"/>
    <mergeCell ref="W20:AG20"/>
    <mergeCell ref="Y24:AE24"/>
    <mergeCell ref="A39:AP39"/>
    <mergeCell ref="P26:S26"/>
    <mergeCell ref="Y26:AE26"/>
    <mergeCell ref="I18:J18"/>
    <mergeCell ref="Q21:U21"/>
    <mergeCell ref="W21:AE21"/>
    <mergeCell ref="AA18:AB18"/>
    <mergeCell ref="A10:J13"/>
    <mergeCell ref="K19:P19"/>
    <mergeCell ref="K23:O23"/>
    <mergeCell ref="P23:AP23"/>
    <mergeCell ref="AH20:AJ20"/>
    <mergeCell ref="X19:AP19"/>
    <mergeCell ref="AF21:AP21"/>
    <mergeCell ref="AK22:AP22"/>
    <mergeCell ref="E18:F18"/>
    <mergeCell ref="Y18:Z18"/>
    <mergeCell ref="K18:L18"/>
    <mergeCell ref="M18:N18"/>
    <mergeCell ref="A19:J19"/>
    <mergeCell ref="Q19:W19"/>
    <mergeCell ref="A21:J23"/>
    <mergeCell ref="K21:O21"/>
    <mergeCell ref="T22:W22"/>
    <mergeCell ref="Y22:AE22"/>
    <mergeCell ref="K22:O22"/>
    <mergeCell ref="P22:S22"/>
    <mergeCell ref="A86:AP86"/>
    <mergeCell ref="A74:AP74"/>
    <mergeCell ref="A49:AP49"/>
    <mergeCell ref="A50:AP50"/>
    <mergeCell ref="A72:Y72"/>
    <mergeCell ref="AA72:AG72"/>
    <mergeCell ref="AI72:AP72"/>
    <mergeCell ref="A73:AP73"/>
    <mergeCell ref="A75:AP75"/>
    <mergeCell ref="A76:AP76"/>
    <mergeCell ref="A77:AP77"/>
    <mergeCell ref="A84:AP84"/>
    <mergeCell ref="A82:AP82"/>
    <mergeCell ref="A85:AP85"/>
    <mergeCell ref="K24:O24"/>
    <mergeCell ref="P24:S24"/>
    <mergeCell ref="AK26:AP26"/>
    <mergeCell ref="AK24:AP24"/>
    <mergeCell ref="K25:O25"/>
    <mergeCell ref="A33:J33"/>
    <mergeCell ref="A52:AP52"/>
    <mergeCell ref="A51:AP51"/>
    <mergeCell ref="A43:AP43"/>
    <mergeCell ref="A30:AP30"/>
    <mergeCell ref="A34:J34"/>
    <mergeCell ref="K34:N34"/>
    <mergeCell ref="O34:U34"/>
    <mergeCell ref="V34:Y34"/>
    <mergeCell ref="A31:AP31"/>
    <mergeCell ref="A32:AP32"/>
    <mergeCell ref="AK25:AP25"/>
    <mergeCell ref="A26:J26"/>
    <mergeCell ref="T26:X26"/>
    <mergeCell ref="AF26:AJ26"/>
    <mergeCell ref="K26:O26"/>
    <mergeCell ref="A28:AP28"/>
    <mergeCell ref="A29:AP29"/>
    <mergeCell ref="A27:AP27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ignoredErrors>
    <ignoredError sqref="C18 K1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Тарасова Альбина Анатольевна</cp:lastModifiedBy>
  <cp:lastPrinted>2017-03-01T09:28:56Z</cp:lastPrinted>
  <dcterms:created xsi:type="dcterms:W3CDTF">1996-10-08T23:32:33Z</dcterms:created>
  <dcterms:modified xsi:type="dcterms:W3CDTF">2017-03-06T09:32:09Z</dcterms:modified>
</cp:coreProperties>
</file>