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K15" i="3" l="1"/>
  <c r="K14" i="3"/>
  <c r="AH74" i="3" l="1"/>
  <c r="Z74" i="3"/>
  <c r="P9" i="3" l="1"/>
  <c r="P25" i="3"/>
  <c r="K13" i="3" l="1"/>
  <c r="K12" i="3"/>
  <c r="W106" i="3" l="1"/>
  <c r="AI106" i="3"/>
  <c r="A106" i="3"/>
  <c r="A100" i="3"/>
  <c r="S100" i="3"/>
  <c r="R16" i="3"/>
  <c r="K16" i="3"/>
  <c r="AG16" i="3"/>
  <c r="W11" i="3"/>
  <c r="K11" i="3"/>
  <c r="AH10" i="3"/>
  <c r="W10" i="3"/>
  <c r="K10" i="3"/>
  <c r="V9" i="3"/>
  <c r="K9" i="3"/>
  <c r="AL3" i="3"/>
  <c r="AA3" i="3"/>
  <c r="Z36" i="3"/>
  <c r="O36" i="3"/>
  <c r="AI35" i="3"/>
  <c r="K35" i="3"/>
  <c r="A30" i="3"/>
  <c r="A33" i="3"/>
  <c r="AN22" i="3"/>
  <c r="AK22" i="3"/>
  <c r="Y24" i="3"/>
  <c r="P24" i="3"/>
  <c r="AK24" i="3"/>
  <c r="V23" i="3"/>
  <c r="AF23" i="3"/>
  <c r="P23" i="3"/>
  <c r="P22" i="3"/>
  <c r="K22" i="3"/>
  <c r="X21" i="3"/>
  <c r="K21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A20" i="3"/>
  <c r="K18" i="3"/>
</calcChain>
</file>

<file path=xl/sharedStrings.xml><?xml version="1.0" encoding="utf-8"?>
<sst xmlns="http://schemas.openxmlformats.org/spreadsheetml/2006/main" count="135" uniqueCount="119">
  <si>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</si>
  <si>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</si>
  <si>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</si>
  <si>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</si>
  <si>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</si>
  <si>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</si>
  <si>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</si>
  <si>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</si>
  <si>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</si>
  <si>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</si>
  <si>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</si>
  <si>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þ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</si>
  <si>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</si>
  <si>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</si>
  <si>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</si>
  <si>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</si>
  <si>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</si>
  <si>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</si>
  <si>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</si>
  <si>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</si>
  <si>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</si>
  <si>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</si>
  <si>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</si>
  <si>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</si>
  <si>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</si>
  <si>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</si>
  <si>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</si>
  <si>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</si>
  <si>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</si>
  <si>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</si>
  <si>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</si>
  <si>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</si>
  <si>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</si>
  <si>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</si>
  <si>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</si>
  <si>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</si>
  <si>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</si>
  <si>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</si>
  <si>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</si>
  <si>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</si>
  <si>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</si>
  <si>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</si>
  <si>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</si>
  <si>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</si>
  <si>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</si>
  <si>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</si>
  <si>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</si>
  <si>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</si>
  <si>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</si>
  <si>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</si>
  <si>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</si>
  <si>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</si>
  <si>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</si>
  <si>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</si>
  <si>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</si>
  <si>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</si>
  <si>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</si>
  <si>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</si>
  <si>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</si>
  <si>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</si>
  <si>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</si>
  <si>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</si>
  <si>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</si>
  <si>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НА ОТКРЫТИЕ СЧЕТА И ПРЕДОСТАВЛЕНИЕ МЕЖДУНАРОДНОЙ РАСЧЕТНОЙ БАНКОВСКОЙ КАРТЫ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</si>
  <si>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</si>
  <si>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</si>
  <si>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</si>
  <si>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Валюта счета</t>
  </si>
  <si>
    <t>рубль РФ</t>
  </si>
  <si>
    <t>доллар США</t>
  </si>
  <si>
    <t>евро</t>
  </si>
  <si>
    <t>Срок действия карты</t>
  </si>
  <si>
    <t>3 года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</si>
  <si>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</si>
  <si>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>Имя и Фамилия в латинской транслитерации (не более 19 символов с разделителем)</t>
  </si>
  <si>
    <t xml:space="preserve">Иной документ, подтверждающий право пребывания на территории РФ 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</si>
  <si>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</si>
  <si>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 xml:space="preserve">Тип карточного продукта </t>
  </si>
  <si>
    <t>Карта Молодёжка (дизайн "Смайл")</t>
  </si>
  <si>
    <t>Карта Молодёжка (дизайн "Джинс")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</si>
  <si>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</si>
  <si>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</si>
  <si>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</si>
  <si>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</si>
  <si>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</si>
  <si>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</si>
  <si>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 xml:space="preserve">    Прошу открыть мне счет и предоставить международную расчетную банковскую карту: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</si>
  <si>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</si>
  <si>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</si>
  <si>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</si>
  <si>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</si>
  <si>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</si>
  <si>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</si>
  <si>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</si>
  <si>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</si>
  <si>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</si>
  <si>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</si>
  <si>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</si>
  <si>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</si>
  <si>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</si>
  <si>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</si>
  <si>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</si>
  <si>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</si>
  <si>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</si>
  <si>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</si>
  <si>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</si>
  <si>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</si>
  <si>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</si>
  <si>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Заявления, Памяткой для держателей карт ознакомлен, обязуюсь их неукоснительно соблюдать;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</si>
  <si>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</si>
  <si>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</si>
  <si>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</si>
  <si>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</si>
  <si>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</si>
  <si>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</si>
  <si>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</si>
  <si>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t>Прошу предоставить доступ к услугам:</t>
  </si>
  <si>
    <t>Карта "С заботой о Вас"</t>
  </si>
  <si>
    <t>Приложение № 1 к Приказу от 30.03.2018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</si>
</sst>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sz val="7"/>
      <name val="Arial"/>
      <family val="2"/>
      <charset val="204"/>
    </font>
    <font>
      <b/>
      <sz val="6.5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2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/>
    <xf numFmtId="0" fontId="1" fillId="3" borderId="1" xfId="0" applyFont="1" applyFill="1" applyBorder="1" applyAlignment="1"/>
    <xf numFmtId="0" fontId="1" fillId="3" borderId="12" xfId="0" applyFont="1" applyFill="1" applyBorder="1" applyAlignment="1"/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/>
    <xf numFmtId="0" fontId="1" fillId="0" borderId="1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4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7" xfId="1" applyFont="1" applyBorder="1" applyAlignment="1"/>
    <xf numFmtId="0" fontId="10" fillId="0" borderId="7" xfId="1" applyBorder="1" applyAlignment="1"/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3" borderId="6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6510</xdr:colOff>
      <xdr:row>0</xdr:row>
      <xdr:rowOff>0</xdr:rowOff>
    </xdr:from>
    <xdr:to>
      <xdr:col>10</xdr:col>
      <xdr:colOff>34061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0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"/>
  <sheetViews>
    <sheetView tabSelected="1" zoomScale="115" zoomScaleNormal="115" workbookViewId="0">
      <selection activeCell="AU14" sqref="AU14"/>
    </sheetView>
  </sheetViews>
  <sheetFormatPr defaultColWidth="2.140625" defaultRowHeight="11.25" customHeight="1" x14ac:dyDescent="0.2"/>
  <cols>
    <col min="1" max="1" width="2.140625" style="1" customWidth="1"/>
    <col min="2" max="14" width="2.140625" style="1"/>
    <col min="15" max="15" width="2.42578125" style="1" customWidth="1"/>
    <col min="16" max="35" width="2.140625" style="1"/>
    <col min="36" max="36" width="3" style="1" customWidth="1"/>
    <col min="37" max="16384" width="2.140625" style="1"/>
  </cols>
  <sheetData>
    <row r="1" spans="1:42" ht="11.25" customHeight="1" x14ac:dyDescent="0.2">
      <c r="AA1" s="55" t="s">
        <v>118</v>
      </c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2" ht="11.25" customHeight="1" x14ac:dyDescent="0.2">
      <c r="Y2" s="2"/>
      <c r="Z2" s="2"/>
      <c r="AA2" s="111" t="s">
        <v>1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3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3"/>
      <c r="AA3" s="138" t="str">
        <f>"" &amp; D_NUM</f>
        <v/>
      </c>
      <c r="AB3" s="139"/>
      <c r="AC3" s="139"/>
      <c r="AD3" s="139"/>
      <c r="AE3" s="139"/>
      <c r="AF3" s="139"/>
      <c r="AG3" s="139"/>
      <c r="AH3" s="139"/>
      <c r="AI3" s="139"/>
      <c r="AJ3" s="139"/>
      <c r="AK3" s="3" t="s">
        <v>0</v>
      </c>
      <c r="AL3" s="139" t="str">
        <f>"" &amp; RIGHT(A_NUM,7)</f>
        <v/>
      </c>
      <c r="AM3" s="139"/>
      <c r="AN3" s="139"/>
      <c r="AO3" s="139"/>
      <c r="AP3" s="140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2"/>
    </row>
    <row r="5" spans="1:42" ht="11.25" customHeight="1" x14ac:dyDescent="0.2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</row>
    <row r="6" spans="1:42" ht="11.25" customHeight="1" x14ac:dyDescent="0.2">
      <c r="A6" s="129" t="s">
        <v>63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</row>
    <row r="7" spans="1:42" ht="11.25" customHeight="1" x14ac:dyDescent="0.2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</row>
    <row r="8" spans="1:42" ht="11.25" customHeight="1" x14ac:dyDescent="0.2">
      <c r="A8" s="131" t="s">
        <v>86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</row>
    <row r="9" spans="1:42" ht="11.25" customHeight="1" x14ac:dyDescent="0.2">
      <c r="A9" s="67" t="s">
        <v>67</v>
      </c>
      <c r="B9" s="68"/>
      <c r="C9" s="68"/>
      <c r="D9" s="68"/>
      <c r="E9" s="68"/>
      <c r="F9" s="68"/>
      <c r="G9" s="68"/>
      <c r="H9" s="68"/>
      <c r="I9" s="68"/>
      <c r="J9" s="68"/>
      <c r="K9" s="18" t="str">
        <f>IF(MID(A_NUM,6,3)="810","þ","¨")</f>
        <v>¨</v>
      </c>
      <c r="L9" s="100" t="s">
        <v>68</v>
      </c>
      <c r="M9" s="100"/>
      <c r="N9" s="100"/>
      <c r="O9" s="100"/>
      <c r="P9" s="6" t="str">
        <f>IF(MID(A_NUM,6,3)="840","þ","¨")</f>
        <v>¨</v>
      </c>
      <c r="Q9" s="100" t="s">
        <v>69</v>
      </c>
      <c r="R9" s="100"/>
      <c r="S9" s="100"/>
      <c r="T9" s="100"/>
      <c r="U9" s="100"/>
      <c r="V9" s="6" t="str">
        <f>IF(MID(A_NUM,6,3)="978","þ","¨")</f>
        <v>¨</v>
      </c>
      <c r="W9" s="100" t="s">
        <v>70</v>
      </c>
      <c r="X9" s="100"/>
      <c r="Y9" s="101"/>
      <c r="Z9" s="88" t="s">
        <v>71</v>
      </c>
      <c r="AA9" s="89"/>
      <c r="AB9" s="89"/>
      <c r="AC9" s="89"/>
      <c r="AD9" s="89"/>
      <c r="AE9" s="89"/>
      <c r="AF9" s="89"/>
      <c r="AG9" s="89"/>
      <c r="AH9" s="89"/>
      <c r="AI9" s="90"/>
      <c r="AJ9" s="6" t="s">
        <v>11</v>
      </c>
      <c r="AK9" s="100" t="s">
        <v>72</v>
      </c>
      <c r="AL9" s="100"/>
      <c r="AM9" s="100"/>
      <c r="AN9" s="100"/>
      <c r="AO9" s="100"/>
      <c r="AP9" s="101"/>
    </row>
    <row r="10" spans="1:42" ht="16.5" customHeight="1" x14ac:dyDescent="0.2">
      <c r="A10" s="141" t="s">
        <v>77</v>
      </c>
      <c r="B10" s="142"/>
      <c r="C10" s="142"/>
      <c r="D10" s="142"/>
      <c r="E10" s="142"/>
      <c r="F10" s="142"/>
      <c r="G10" s="142"/>
      <c r="H10" s="142"/>
      <c r="I10" s="142"/>
      <c r="J10" s="143"/>
      <c r="K10" s="6" t="str">
        <f>IF(LEFT(C_NUM,6)="429773","þ","¨")</f>
        <v>¨</v>
      </c>
      <c r="L10" s="10" t="s">
        <v>4</v>
      </c>
      <c r="M10" s="10"/>
      <c r="N10" s="10"/>
      <c r="O10" s="10"/>
      <c r="P10" s="10"/>
      <c r="Q10" s="10"/>
      <c r="R10" s="28"/>
      <c r="S10" s="28"/>
      <c r="T10" s="10"/>
      <c r="U10" s="10"/>
      <c r="V10" s="10"/>
      <c r="W10" s="6" t="str">
        <f>IF(LEFT(C_NUM,6)="429774","þ","¨")</f>
        <v>¨</v>
      </c>
      <c r="X10" s="10" t="s">
        <v>5</v>
      </c>
      <c r="Y10" s="10"/>
      <c r="Z10" s="10"/>
      <c r="AA10" s="28"/>
      <c r="AB10" s="28"/>
      <c r="AC10" s="10"/>
      <c r="AD10" s="10"/>
      <c r="AE10" s="10"/>
      <c r="AF10" s="10"/>
      <c r="AG10" s="10"/>
      <c r="AH10" s="6" t="str">
        <f>IF(LEFT(C_NUM,6)="419608","þ","¨")</f>
        <v>¨</v>
      </c>
      <c r="AI10" s="10" t="s">
        <v>6</v>
      </c>
      <c r="AJ10" s="28"/>
      <c r="AK10" s="10"/>
      <c r="AL10" s="10"/>
      <c r="AM10" s="10"/>
      <c r="AN10" s="10"/>
      <c r="AO10" s="10"/>
      <c r="AP10" s="11"/>
    </row>
    <row r="11" spans="1:42" ht="15.75" customHeight="1" x14ac:dyDescent="0.2">
      <c r="A11" s="144"/>
      <c r="B11" s="145"/>
      <c r="C11" s="145"/>
      <c r="D11" s="145"/>
      <c r="E11" s="145"/>
      <c r="F11" s="145"/>
      <c r="G11" s="145"/>
      <c r="H11" s="145"/>
      <c r="I11" s="145"/>
      <c r="J11" s="146"/>
      <c r="K11" s="38" t="str">
        <f>IF(LEFT(C_NUM,6)="518275","þ","¨")</f>
        <v>¨</v>
      </c>
      <c r="L11" s="25" t="s">
        <v>7</v>
      </c>
      <c r="M11" s="25"/>
      <c r="N11" s="25"/>
      <c r="O11" s="25"/>
      <c r="P11" s="25"/>
      <c r="Q11" s="25"/>
      <c r="R11" s="23"/>
      <c r="S11" s="23"/>
      <c r="T11" s="25"/>
      <c r="U11" s="25"/>
      <c r="V11" s="25"/>
      <c r="W11" s="38" t="str">
        <f>IF(LEFT(C_NUM,6)="518372","þ","¨")</f>
        <v>¨</v>
      </c>
      <c r="X11" s="25" t="s">
        <v>8</v>
      </c>
      <c r="Y11" s="25"/>
      <c r="Z11" s="25"/>
      <c r="AA11" s="23"/>
      <c r="AB11" s="23"/>
      <c r="AC11" s="25"/>
      <c r="AD11" s="25"/>
      <c r="AE11" s="25"/>
      <c r="AF11" s="25"/>
      <c r="AG11" s="25"/>
      <c r="AH11" s="38" t="s">
        <v>9</v>
      </c>
      <c r="AI11" s="25" t="s">
        <v>10</v>
      </c>
      <c r="AJ11" s="23"/>
      <c r="AK11" s="25"/>
      <c r="AL11" s="25"/>
      <c r="AM11" s="25"/>
      <c r="AN11" s="25"/>
      <c r="AO11" s="25"/>
      <c r="AP11" s="39"/>
    </row>
    <row r="12" spans="1:42" ht="12" customHeight="1" x14ac:dyDescent="0.2">
      <c r="A12" s="144"/>
      <c r="B12" s="145"/>
      <c r="C12" s="145"/>
      <c r="D12" s="145"/>
      <c r="E12" s="145"/>
      <c r="F12" s="145"/>
      <c r="G12" s="145"/>
      <c r="H12" s="145"/>
      <c r="I12" s="145"/>
      <c r="J12" s="146"/>
      <c r="K12" s="47" t="str">
        <f>IF(LEFT(C_NUM,6)="429773","þ","¨")</f>
        <v>¨</v>
      </c>
      <c r="L12" s="48" t="s">
        <v>4</v>
      </c>
      <c r="M12" s="48"/>
      <c r="N12" s="48"/>
      <c r="O12" s="48"/>
      <c r="P12" s="48"/>
      <c r="Q12" s="49" t="s">
        <v>78</v>
      </c>
      <c r="R12" s="49"/>
      <c r="S12" s="49"/>
      <c r="T12" s="49"/>
      <c r="U12" s="49"/>
      <c r="V12" s="49"/>
      <c r="W12" s="44"/>
      <c r="X12" s="49"/>
      <c r="Y12" s="49"/>
      <c r="Z12" s="49"/>
      <c r="AA12" s="50"/>
      <c r="AB12" s="51"/>
      <c r="AC12" s="48"/>
      <c r="AD12" s="48"/>
      <c r="AE12" s="48"/>
      <c r="AF12" s="48"/>
      <c r="AG12" s="48"/>
      <c r="AH12" s="44"/>
      <c r="AI12" s="48"/>
      <c r="AJ12" s="51"/>
      <c r="AK12" s="48"/>
      <c r="AL12" s="48"/>
      <c r="AM12" s="48"/>
      <c r="AN12" s="48"/>
      <c r="AO12" s="48"/>
      <c r="AP12" s="52"/>
    </row>
    <row r="13" spans="1:42" ht="13.5" customHeight="1" x14ac:dyDescent="0.2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53" t="str">
        <f>IF(LEFT(C_NUM,6)="429773","þ","¨")</f>
        <v>¨</v>
      </c>
      <c r="L13" s="41" t="s">
        <v>4</v>
      </c>
      <c r="M13" s="41"/>
      <c r="N13" s="41"/>
      <c r="O13" s="41"/>
      <c r="P13" s="41"/>
      <c r="Q13" s="45" t="s">
        <v>79</v>
      </c>
      <c r="R13" s="45"/>
      <c r="S13" s="45"/>
      <c r="T13" s="45"/>
      <c r="U13" s="45"/>
      <c r="V13" s="45"/>
      <c r="W13" s="40"/>
      <c r="X13" s="45"/>
      <c r="Y13" s="45"/>
      <c r="Z13" s="45"/>
      <c r="AA13" s="45"/>
      <c r="AB13" s="42"/>
      <c r="AC13" s="41"/>
      <c r="AD13" s="41"/>
      <c r="AE13" s="41"/>
      <c r="AF13" s="41"/>
      <c r="AG13" s="41"/>
      <c r="AH13" s="40"/>
      <c r="AI13" s="41"/>
      <c r="AJ13" s="42"/>
      <c r="AK13" s="41"/>
      <c r="AL13" s="41"/>
      <c r="AM13" s="41"/>
      <c r="AN13" s="41"/>
      <c r="AO13" s="41"/>
      <c r="AP13" s="43"/>
    </row>
    <row r="14" spans="1:42" ht="12" customHeight="1" x14ac:dyDescent="0.2">
      <c r="A14" s="144"/>
      <c r="B14" s="145"/>
      <c r="C14" s="145"/>
      <c r="D14" s="145"/>
      <c r="E14" s="145"/>
      <c r="F14" s="145"/>
      <c r="G14" s="145"/>
      <c r="H14" s="145"/>
      <c r="I14" s="145"/>
      <c r="J14" s="146"/>
      <c r="K14" s="38" t="str">
        <f>IF(LEFT(C_NUM,6)="429773","þ","¨")</f>
        <v>¨</v>
      </c>
      <c r="L14" s="25" t="s">
        <v>4</v>
      </c>
      <c r="M14" s="25"/>
      <c r="N14" s="25"/>
      <c r="O14" s="25"/>
      <c r="P14" s="25"/>
      <c r="Q14" s="49" t="s">
        <v>117</v>
      </c>
      <c r="R14" s="17"/>
      <c r="S14" s="17"/>
      <c r="T14" s="17"/>
      <c r="U14" s="17"/>
      <c r="V14" s="54"/>
      <c r="W14" s="54"/>
      <c r="X14" s="54"/>
      <c r="Y14" s="54"/>
      <c r="Z14" s="54"/>
      <c r="AA14" s="54"/>
      <c r="AB14" s="54"/>
      <c r="AC14" s="54"/>
      <c r="AD14" s="54"/>
      <c r="AE14" s="25"/>
      <c r="AF14" s="25"/>
      <c r="AG14" s="25"/>
      <c r="AH14" s="38"/>
      <c r="AI14" s="25"/>
      <c r="AJ14" s="23"/>
      <c r="AK14" s="25"/>
      <c r="AL14" s="25"/>
      <c r="AM14" s="25"/>
      <c r="AN14" s="25"/>
      <c r="AO14" s="25"/>
      <c r="AP14" s="39"/>
    </row>
    <row r="15" spans="1:42" ht="12.75" customHeight="1" x14ac:dyDescent="0.2">
      <c r="A15" s="147"/>
      <c r="B15" s="132"/>
      <c r="C15" s="132"/>
      <c r="D15" s="132"/>
      <c r="E15" s="132"/>
      <c r="F15" s="132"/>
      <c r="G15" s="132"/>
      <c r="H15" s="132"/>
      <c r="I15" s="132"/>
      <c r="J15" s="133"/>
      <c r="K15" s="40" t="str">
        <f>IF(LEFT(C_NUM,6)="429773","þ","¨")</f>
        <v>¨</v>
      </c>
      <c r="L15" s="41" t="s">
        <v>7</v>
      </c>
      <c r="M15" s="41"/>
      <c r="N15" s="41"/>
      <c r="O15" s="41"/>
      <c r="P15" s="41"/>
      <c r="R15" s="45"/>
      <c r="S15" s="45"/>
      <c r="T15" s="45" t="s">
        <v>117</v>
      </c>
      <c r="U15" s="45"/>
      <c r="V15" s="46"/>
      <c r="W15" s="46"/>
      <c r="X15" s="46"/>
      <c r="Y15" s="46"/>
      <c r="Z15" s="46"/>
      <c r="AA15" s="46"/>
      <c r="AB15" s="46"/>
      <c r="AC15" s="46"/>
      <c r="AD15" s="46"/>
      <c r="AE15" s="41"/>
      <c r="AF15" s="41"/>
      <c r="AG15" s="41"/>
      <c r="AH15" s="40"/>
      <c r="AI15" s="41"/>
      <c r="AJ15" s="42"/>
      <c r="AK15" s="41"/>
      <c r="AL15" s="41"/>
      <c r="AM15" s="41"/>
      <c r="AN15" s="41"/>
      <c r="AO15" s="41"/>
      <c r="AP15" s="43"/>
    </row>
    <row r="16" spans="1:42" ht="12.75" customHeight="1" x14ac:dyDescent="0.2">
      <c r="A16" s="67" t="s">
        <v>13</v>
      </c>
      <c r="B16" s="68"/>
      <c r="C16" s="68"/>
      <c r="D16" s="68"/>
      <c r="E16" s="68"/>
      <c r="F16" s="68"/>
      <c r="G16" s="68"/>
      <c r="H16" s="68"/>
      <c r="I16" s="68"/>
      <c r="J16" s="69"/>
      <c r="K16" s="9" t="str">
        <f>IF(C_PRIORITY="0","þ","¨")</f>
        <v>¨</v>
      </c>
      <c r="L16" s="65" t="s">
        <v>14</v>
      </c>
      <c r="M16" s="65"/>
      <c r="N16" s="65"/>
      <c r="O16" s="65"/>
      <c r="P16" s="65"/>
      <c r="Q16" s="65"/>
      <c r="R16" s="8" t="str">
        <f>IF(AND(C_PRIORITY&lt;&gt;"0",NOT(ISBLANK(C_PRIORITY))),"þ","¨")</f>
        <v>¨</v>
      </c>
      <c r="S16" s="65" t="s">
        <v>64</v>
      </c>
      <c r="T16" s="65"/>
      <c r="U16" s="65"/>
      <c r="V16" s="65"/>
      <c r="W16" s="65"/>
      <c r="X16" s="65"/>
      <c r="Y16" s="66"/>
      <c r="Z16" s="67" t="s">
        <v>12</v>
      </c>
      <c r="AA16" s="68"/>
      <c r="AB16" s="68"/>
      <c r="AC16" s="68"/>
      <c r="AD16" s="68"/>
      <c r="AE16" s="68"/>
      <c r="AF16" s="69"/>
      <c r="AG16" s="64" t="str">
        <f>"" &amp; IF(C_SECRET="Пароль","",C_SECRET)</f>
        <v/>
      </c>
      <c r="AH16" s="65"/>
      <c r="AI16" s="65"/>
      <c r="AJ16" s="65"/>
      <c r="AK16" s="65"/>
      <c r="AL16" s="65"/>
      <c r="AM16" s="65"/>
      <c r="AN16" s="65"/>
      <c r="AO16" s="65"/>
      <c r="AP16" s="66"/>
    </row>
    <row r="17" spans="1:42" ht="9.9499999999999993" customHeight="1" x14ac:dyDescent="0.2">
      <c r="A17" s="1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20"/>
    </row>
    <row r="18" spans="1:42" ht="11.25" customHeight="1" x14ac:dyDescent="0.2">
      <c r="A18" s="67" t="s">
        <v>15</v>
      </c>
      <c r="B18" s="68"/>
      <c r="C18" s="68"/>
      <c r="D18" s="68"/>
      <c r="E18" s="68"/>
      <c r="F18" s="68"/>
      <c r="G18" s="68"/>
      <c r="H18" s="68"/>
      <c r="I18" s="68"/>
      <c r="J18" s="69"/>
      <c r="K18" s="64" t="str">
        <f>"" &amp; A_FIO</f>
        <v/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</row>
    <row r="19" spans="1:42" ht="10.5" customHeight="1" x14ac:dyDescent="0.2">
      <c r="A19" s="134" t="s">
        <v>74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6"/>
    </row>
    <row r="20" spans="1:42" ht="11.25" customHeight="1" x14ac:dyDescent="0.2">
      <c r="A20" s="105" t="str">
        <f>MID(C_FIOLATIN,1,1)</f>
        <v/>
      </c>
      <c r="B20" s="106"/>
      <c r="C20" s="105" t="str">
        <f>MID(C_FIOLATIN,2,1)</f>
        <v/>
      </c>
      <c r="D20" s="106"/>
      <c r="E20" s="105" t="str">
        <f>MID(C_FIOLATIN,3,1)</f>
        <v/>
      </c>
      <c r="F20" s="106"/>
      <c r="G20" s="105" t="str">
        <f>MID(C_FIOLATIN,4,1)</f>
        <v/>
      </c>
      <c r="H20" s="106"/>
      <c r="I20" s="105" t="str">
        <f>MID(C_FIOLATIN,5,1)</f>
        <v/>
      </c>
      <c r="J20" s="106"/>
      <c r="K20" s="105" t="str">
        <f>MID(C_FIOLATIN,6,1)</f>
        <v/>
      </c>
      <c r="L20" s="106"/>
      <c r="M20" s="105" t="str">
        <f>MID(C_FIOLATIN,7,1)</f>
        <v/>
      </c>
      <c r="N20" s="106"/>
      <c r="O20" s="105" t="str">
        <f>MID(C_FIOLATIN,8,1)</f>
        <v/>
      </c>
      <c r="P20" s="106"/>
      <c r="Q20" s="105" t="str">
        <f>MID(C_FIOLATIN,9,1)</f>
        <v/>
      </c>
      <c r="R20" s="106"/>
      <c r="S20" s="105" t="str">
        <f>MID(C_FIOLATIN,10,1)</f>
        <v/>
      </c>
      <c r="T20" s="106"/>
      <c r="U20" s="105" t="str">
        <f>MID(C_FIOLATIN,11,1)</f>
        <v/>
      </c>
      <c r="V20" s="106"/>
      <c r="W20" s="105" t="str">
        <f>MID(C_FIOLATIN,12,1)</f>
        <v/>
      </c>
      <c r="X20" s="106"/>
      <c r="Y20" s="105" t="str">
        <f>MID(C_FIOLATIN,13,1)</f>
        <v/>
      </c>
      <c r="Z20" s="106"/>
      <c r="AA20" s="105" t="str">
        <f>MID(C_FIOLATIN,14,1)</f>
        <v/>
      </c>
      <c r="AB20" s="106"/>
      <c r="AC20" s="105" t="str">
        <f>MID(C_FIOLATIN,15,1)</f>
        <v/>
      </c>
      <c r="AD20" s="106"/>
      <c r="AE20" s="105" t="str">
        <f>MID(C_FIOLATIN,16,1)</f>
        <v/>
      </c>
      <c r="AF20" s="106"/>
      <c r="AG20" s="105" t="str">
        <f>MID(C_FIOLATIN,17,1)</f>
        <v/>
      </c>
      <c r="AH20" s="106"/>
      <c r="AI20" s="105" t="str">
        <f>MID(C_FIOLATIN,18,1)</f>
        <v/>
      </c>
      <c r="AJ20" s="106"/>
      <c r="AK20" s="105" t="str">
        <f>MID(C_FIOLATIN,19,1)</f>
        <v/>
      </c>
      <c r="AL20" s="137"/>
      <c r="AM20" s="132"/>
      <c r="AN20" s="132"/>
      <c r="AO20" s="132"/>
      <c r="AP20" s="133"/>
    </row>
    <row r="21" spans="1:42" ht="11.25" customHeight="1" x14ac:dyDescent="0.2">
      <c r="A21" s="107" t="s">
        <v>16</v>
      </c>
      <c r="B21" s="108"/>
      <c r="C21" s="108"/>
      <c r="D21" s="108"/>
      <c r="E21" s="108"/>
      <c r="F21" s="108"/>
      <c r="G21" s="108"/>
      <c r="H21" s="108"/>
      <c r="I21" s="108"/>
      <c r="J21" s="109"/>
      <c r="K21" s="91" t="str">
        <f>"" &amp; C_BIRTHDAY</f>
        <v/>
      </c>
      <c r="L21" s="92"/>
      <c r="M21" s="92"/>
      <c r="N21" s="92"/>
      <c r="O21" s="92"/>
      <c r="P21" s="93"/>
      <c r="Q21" s="107" t="s">
        <v>17</v>
      </c>
      <c r="R21" s="108"/>
      <c r="S21" s="108"/>
      <c r="T21" s="108"/>
      <c r="U21" s="108"/>
      <c r="V21" s="108"/>
      <c r="W21" s="109"/>
      <c r="X21" s="91" t="str">
        <f>"" &amp; C_BIRTHPLACE</f>
        <v/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3"/>
    </row>
    <row r="22" spans="1:42" ht="11.25" customHeight="1" x14ac:dyDescent="0.2">
      <c r="A22" s="67" t="s">
        <v>18</v>
      </c>
      <c r="B22" s="68"/>
      <c r="C22" s="68"/>
      <c r="D22" s="68"/>
      <c r="E22" s="68"/>
      <c r="F22" s="68"/>
      <c r="G22" s="68"/>
      <c r="H22" s="68"/>
      <c r="I22" s="68"/>
      <c r="J22" s="69"/>
      <c r="K22" s="9" t="str">
        <f>IF(C_RESIDENT="1","þ","¨")</f>
        <v>¨</v>
      </c>
      <c r="L22" s="65" t="s">
        <v>19</v>
      </c>
      <c r="M22" s="65"/>
      <c r="N22" s="65"/>
      <c r="O22" s="65"/>
      <c r="P22" s="8" t="str">
        <f>IF(C_RESIDENT="0","þ","¨")</f>
        <v>¨</v>
      </c>
      <c r="Q22" s="65" t="s">
        <v>20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100"/>
      <c r="AG22" s="101"/>
      <c r="AH22" s="88" t="s">
        <v>21</v>
      </c>
      <c r="AI22" s="89"/>
      <c r="AJ22" s="90"/>
      <c r="AK22" s="7" t="str">
        <f>IF(C_SEX="М","þ","¨")</f>
        <v>¨</v>
      </c>
      <c r="AL22" s="10" t="s">
        <v>22</v>
      </c>
      <c r="AM22" s="10"/>
      <c r="AN22" s="7" t="str">
        <f>IF(C_SEX="Ж","þ","¨")</f>
        <v>¨</v>
      </c>
      <c r="AO22" s="10" t="s">
        <v>23</v>
      </c>
      <c r="AP22" s="11"/>
    </row>
    <row r="23" spans="1:42" ht="11.25" customHeight="1" x14ac:dyDescent="0.2">
      <c r="A23" s="110" t="s">
        <v>24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80" t="s">
        <v>25</v>
      </c>
      <c r="L23" s="80"/>
      <c r="M23" s="80"/>
      <c r="N23" s="80"/>
      <c r="O23" s="80"/>
      <c r="P23" s="9" t="str">
        <f>IF(C_DOCTYPE="Паспорт РФ","þ","¨")</f>
        <v>¨</v>
      </c>
      <c r="Q23" s="65" t="s">
        <v>26</v>
      </c>
      <c r="R23" s="65"/>
      <c r="S23" s="65"/>
      <c r="T23" s="65"/>
      <c r="U23" s="65"/>
      <c r="V23" s="8" t="str">
        <f>IF(AND(C_DOCTYPE&lt;&gt;"Паспорт РФ",NOT(ISBLANK(C_DOCTYPE))),"þ","¨")</f>
        <v>¨</v>
      </c>
      <c r="W23" s="65" t="s">
        <v>27</v>
      </c>
      <c r="X23" s="65"/>
      <c r="Y23" s="65"/>
      <c r="Z23" s="65"/>
      <c r="AA23" s="65"/>
      <c r="AB23" s="65"/>
      <c r="AC23" s="65"/>
      <c r="AD23" s="65"/>
      <c r="AE23" s="65"/>
      <c r="AF23" s="65" t="str">
        <f>IF(C_DOCTYPE&lt;&gt;"Паспорт РФ","" &amp; C_DOCTYPE,"")</f>
        <v/>
      </c>
      <c r="AG23" s="65"/>
      <c r="AH23" s="65"/>
      <c r="AI23" s="65"/>
      <c r="AJ23" s="65"/>
      <c r="AK23" s="65"/>
      <c r="AL23" s="65"/>
      <c r="AM23" s="65"/>
      <c r="AN23" s="65"/>
      <c r="AO23" s="65"/>
      <c r="AP23" s="66"/>
    </row>
    <row r="24" spans="1:42" ht="11.25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57" t="s">
        <v>28</v>
      </c>
      <c r="L24" s="58"/>
      <c r="M24" s="58"/>
      <c r="N24" s="58"/>
      <c r="O24" s="59"/>
      <c r="P24" s="111" t="str">
        <f>IF(ISERR(FIND(" ",C_DOCNUM,1)),"",MID(C_DOCNUM,1,FIND(" ",C_DOCNUM,1)-1))</f>
        <v/>
      </c>
      <c r="Q24" s="112"/>
      <c r="R24" s="112"/>
      <c r="S24" s="113"/>
      <c r="T24" s="57" t="s">
        <v>29</v>
      </c>
      <c r="U24" s="58"/>
      <c r="V24" s="58"/>
      <c r="W24" s="58"/>
      <c r="X24" s="32"/>
      <c r="Y24" s="64" t="str">
        <f>IF(ISERR(FIND(" ",C_DOCNUM,1)),"" &amp; C_DOCNUM,MID(C_DOCNUM,FIND(" ",C_DOCNUM,1)+1,20))</f>
        <v/>
      </c>
      <c r="Z24" s="65"/>
      <c r="AA24" s="65"/>
      <c r="AB24" s="65"/>
      <c r="AC24" s="65"/>
      <c r="AD24" s="65"/>
      <c r="AE24" s="66"/>
      <c r="AF24" s="30" t="s">
        <v>30</v>
      </c>
      <c r="AG24" s="31"/>
      <c r="AH24" s="31"/>
      <c r="AI24" s="31"/>
      <c r="AJ24" s="32"/>
      <c r="AK24" s="91" t="str">
        <f>"" &amp; C_DOCDATE</f>
        <v/>
      </c>
      <c r="AL24" s="92"/>
      <c r="AM24" s="92"/>
      <c r="AN24" s="92"/>
      <c r="AO24" s="92"/>
      <c r="AP24" s="93"/>
    </row>
    <row r="25" spans="1:42" ht="11.25" customHeight="1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80" t="s">
        <v>31</v>
      </c>
      <c r="L25" s="80"/>
      <c r="M25" s="80"/>
      <c r="N25" s="80"/>
      <c r="O25" s="80"/>
      <c r="P25" s="64" t="str">
        <f>"" &amp; C_DOCPLACE &amp; " " &amp; C_DOCPLACE_P</f>
        <v xml:space="preserve"> 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</row>
    <row r="26" spans="1:42" ht="11.25" customHeight="1" x14ac:dyDescent="0.2">
      <c r="A26" s="33" t="s">
        <v>61</v>
      </c>
      <c r="B26" s="34"/>
      <c r="C26" s="34"/>
      <c r="D26" s="34"/>
      <c r="E26" s="34"/>
      <c r="F26" s="34"/>
      <c r="G26" s="34"/>
      <c r="H26" s="34"/>
      <c r="I26" s="34"/>
      <c r="J26" s="35"/>
      <c r="K26" s="57" t="s">
        <v>28</v>
      </c>
      <c r="L26" s="58"/>
      <c r="M26" s="58"/>
      <c r="N26" s="58"/>
      <c r="O26" s="59"/>
      <c r="P26" s="60"/>
      <c r="Q26" s="60"/>
      <c r="R26" s="60"/>
      <c r="S26" s="60"/>
      <c r="T26" s="30" t="s">
        <v>29</v>
      </c>
      <c r="U26" s="31"/>
      <c r="V26" s="31"/>
      <c r="W26" s="31"/>
      <c r="X26" s="32"/>
      <c r="Y26" s="60"/>
      <c r="Z26" s="60"/>
      <c r="AA26" s="60"/>
      <c r="AB26" s="60"/>
      <c r="AC26" s="60"/>
      <c r="AD26" s="60"/>
      <c r="AE26" s="60"/>
      <c r="AF26" s="30" t="s">
        <v>32</v>
      </c>
      <c r="AG26" s="31"/>
      <c r="AH26" s="31"/>
      <c r="AI26" s="31"/>
      <c r="AJ26" s="32"/>
      <c r="AK26" s="64"/>
      <c r="AL26" s="65"/>
      <c r="AM26" s="65"/>
      <c r="AN26" s="65"/>
      <c r="AO26" s="65"/>
      <c r="AP26" s="66"/>
    </row>
    <row r="27" spans="1:42" ht="11.25" customHeight="1" x14ac:dyDescent="0.2">
      <c r="A27" s="33" t="s">
        <v>62</v>
      </c>
      <c r="B27" s="34"/>
      <c r="C27" s="34"/>
      <c r="D27" s="34"/>
      <c r="E27" s="34"/>
      <c r="F27" s="34"/>
      <c r="G27" s="34"/>
      <c r="H27" s="34"/>
      <c r="I27" s="34"/>
      <c r="J27" s="35"/>
      <c r="K27" s="57" t="s">
        <v>28</v>
      </c>
      <c r="L27" s="58"/>
      <c r="M27" s="58"/>
      <c r="N27" s="58"/>
      <c r="O27" s="59"/>
      <c r="P27" s="60"/>
      <c r="Q27" s="60"/>
      <c r="R27" s="60"/>
      <c r="S27" s="60"/>
      <c r="T27" s="30" t="s">
        <v>29</v>
      </c>
      <c r="U27" s="31"/>
      <c r="V27" s="31"/>
      <c r="W27" s="31"/>
      <c r="X27" s="32"/>
      <c r="Y27" s="60"/>
      <c r="Z27" s="60"/>
      <c r="AA27" s="60"/>
      <c r="AB27" s="60"/>
      <c r="AC27" s="60"/>
      <c r="AD27" s="60"/>
      <c r="AE27" s="60"/>
      <c r="AF27" s="30" t="s">
        <v>32</v>
      </c>
      <c r="AG27" s="31"/>
      <c r="AH27" s="31"/>
      <c r="AI27" s="31"/>
      <c r="AJ27" s="32"/>
      <c r="AK27" s="64"/>
      <c r="AL27" s="65"/>
      <c r="AM27" s="65"/>
      <c r="AN27" s="65"/>
      <c r="AO27" s="65"/>
      <c r="AP27" s="66"/>
    </row>
    <row r="28" spans="1:42" ht="29.25" customHeight="1" x14ac:dyDescent="0.2">
      <c r="A28" s="82" t="s">
        <v>75</v>
      </c>
      <c r="B28" s="83"/>
      <c r="C28" s="83"/>
      <c r="D28" s="83"/>
      <c r="E28" s="83"/>
      <c r="F28" s="83"/>
      <c r="G28" s="83"/>
      <c r="H28" s="83"/>
      <c r="I28" s="83"/>
      <c r="J28" s="84"/>
      <c r="K28" s="85" t="s">
        <v>28</v>
      </c>
      <c r="L28" s="86"/>
      <c r="M28" s="86"/>
      <c r="N28" s="86"/>
      <c r="O28" s="87"/>
      <c r="P28" s="102"/>
      <c r="Q28" s="103"/>
      <c r="R28" s="103"/>
      <c r="S28" s="104"/>
      <c r="T28" s="85" t="s">
        <v>29</v>
      </c>
      <c r="U28" s="86"/>
      <c r="V28" s="86"/>
      <c r="W28" s="86"/>
      <c r="X28" s="87"/>
      <c r="Y28" s="102"/>
      <c r="Z28" s="103"/>
      <c r="AA28" s="103"/>
      <c r="AB28" s="103"/>
      <c r="AC28" s="103"/>
      <c r="AD28" s="103"/>
      <c r="AE28" s="103"/>
      <c r="AF28" s="85" t="s">
        <v>32</v>
      </c>
      <c r="AG28" s="86"/>
      <c r="AH28" s="86"/>
      <c r="AI28" s="86"/>
      <c r="AJ28" s="87"/>
      <c r="AK28" s="61"/>
      <c r="AL28" s="62"/>
      <c r="AM28" s="62"/>
      <c r="AN28" s="62"/>
      <c r="AO28" s="62"/>
      <c r="AP28" s="63"/>
    </row>
    <row r="29" spans="1:42" ht="11.25" customHeight="1" x14ac:dyDescent="0.2">
      <c r="A29" s="77" t="s">
        <v>33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</row>
    <row r="30" spans="1:42" ht="11.25" customHeight="1" x14ac:dyDescent="0.2">
      <c r="A30" s="64" t="str">
        <f>"" &amp; C_REGADDR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</row>
    <row r="31" spans="1:42" ht="11.25" customHeight="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</row>
    <row r="32" spans="1:42" ht="11.25" customHeight="1" x14ac:dyDescent="0.2">
      <c r="A32" s="77" t="s">
        <v>34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</row>
    <row r="33" spans="1:42" ht="11.25" customHeight="1" x14ac:dyDescent="0.2">
      <c r="A33" s="64" t="str">
        <f>"" &amp; C_POSTADDR</f>
        <v/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</row>
    <row r="34" spans="1:42" ht="11.25" customHeight="1" x14ac:dyDescent="0.2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6"/>
    </row>
    <row r="35" spans="1:42" ht="11.25" customHeight="1" x14ac:dyDescent="0.2">
      <c r="A35" s="67" t="s">
        <v>35</v>
      </c>
      <c r="B35" s="68"/>
      <c r="C35" s="68"/>
      <c r="D35" s="68"/>
      <c r="E35" s="68"/>
      <c r="F35" s="68"/>
      <c r="G35" s="68"/>
      <c r="H35" s="68"/>
      <c r="I35" s="68"/>
      <c r="J35" s="69"/>
      <c r="K35" s="64" t="str">
        <f>"" &amp; C_FACTORY_NAME</f>
        <v/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67" t="s">
        <v>36</v>
      </c>
      <c r="AH35" s="68"/>
      <c r="AI35" s="81" t="str">
        <f>"" &amp; C_INN</f>
        <v/>
      </c>
      <c r="AJ35" s="81"/>
      <c r="AK35" s="81"/>
      <c r="AL35" s="81"/>
      <c r="AM35" s="81"/>
      <c r="AN35" s="81"/>
      <c r="AO35" s="81"/>
      <c r="AP35" s="81"/>
    </row>
    <row r="36" spans="1:42" ht="11.25" customHeight="1" x14ac:dyDescent="0.2">
      <c r="A36" s="67" t="s">
        <v>37</v>
      </c>
      <c r="B36" s="68"/>
      <c r="C36" s="68"/>
      <c r="D36" s="68"/>
      <c r="E36" s="68"/>
      <c r="F36" s="68"/>
      <c r="G36" s="68"/>
      <c r="H36" s="68"/>
      <c r="I36" s="68"/>
      <c r="J36" s="69"/>
      <c r="K36" s="80" t="s">
        <v>38</v>
      </c>
      <c r="L36" s="80"/>
      <c r="M36" s="80"/>
      <c r="N36" s="80"/>
      <c r="O36" s="81" t="str">
        <f>"" &amp; C_PHONE</f>
        <v/>
      </c>
      <c r="P36" s="81"/>
      <c r="Q36" s="81"/>
      <c r="R36" s="81"/>
      <c r="S36" s="81"/>
      <c r="T36" s="81"/>
      <c r="U36" s="81"/>
      <c r="V36" s="80" t="s">
        <v>39</v>
      </c>
      <c r="W36" s="80"/>
      <c r="X36" s="80"/>
      <c r="Y36" s="80"/>
      <c r="Z36" s="81" t="str">
        <f>"" &amp; C_PHONE_M</f>
        <v/>
      </c>
      <c r="AA36" s="81"/>
      <c r="AB36" s="81"/>
      <c r="AC36" s="81"/>
      <c r="AD36" s="81"/>
      <c r="AE36" s="81"/>
      <c r="AF36" s="81"/>
      <c r="AG36" s="80" t="s">
        <v>40</v>
      </c>
      <c r="AH36" s="80"/>
      <c r="AI36" s="80"/>
      <c r="AJ36" s="81"/>
      <c r="AK36" s="81"/>
      <c r="AL36" s="81"/>
      <c r="AM36" s="81"/>
      <c r="AN36" s="81"/>
      <c r="AO36" s="81"/>
      <c r="AP36" s="81"/>
    </row>
    <row r="37" spans="1:42" ht="11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ht="11.25" customHeight="1" x14ac:dyDescent="0.2">
      <c r="A38" s="120" t="s">
        <v>116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</row>
    <row r="39" spans="1:42" ht="11.25" customHeight="1" x14ac:dyDescent="0.2">
      <c r="A39" s="121" t="s">
        <v>9</v>
      </c>
      <c r="B39" s="122"/>
      <c r="C39" s="67" t="s">
        <v>45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/>
    </row>
    <row r="40" spans="1:42" ht="11.25" customHeight="1" x14ac:dyDescent="0.2">
      <c r="A40" s="123"/>
      <c r="B40" s="124"/>
      <c r="C40" s="67" t="s">
        <v>47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114" t="s">
        <v>46</v>
      </c>
      <c r="AA40" s="114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9"/>
    </row>
    <row r="41" spans="1:42" ht="11.25" customHeight="1" x14ac:dyDescent="0.2">
      <c r="A41" s="73" t="s">
        <v>65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5"/>
    </row>
    <row r="42" spans="1:42" ht="11.25" customHeight="1" x14ac:dyDescent="0.2">
      <c r="A42" s="73" t="s">
        <v>55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5"/>
    </row>
    <row r="43" spans="1:42" ht="11.25" customHeight="1" x14ac:dyDescent="0.2">
      <c r="A43" s="115" t="s">
        <v>56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7"/>
    </row>
    <row r="44" spans="1:42" ht="19.5" customHeight="1" x14ac:dyDescent="0.2">
      <c r="A44" s="120" t="s">
        <v>41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</row>
    <row r="45" spans="1:42" ht="11.25" customHeight="1" x14ac:dyDescent="0.2">
      <c r="A45" s="74" t="s">
        <v>76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</row>
    <row r="46" spans="1:42" ht="11.25" customHeight="1" x14ac:dyDescent="0.2">
      <c r="A46" s="70" t="s">
        <v>73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</row>
    <row r="47" spans="1:42" ht="11.25" customHeight="1" x14ac:dyDescent="0.2">
      <c r="A47" s="70" t="s">
        <v>108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</row>
    <row r="48" spans="1:42" ht="11.25" customHeight="1" x14ac:dyDescent="0.2">
      <c r="A48" s="73" t="s">
        <v>109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2"/>
    </row>
    <row r="49" spans="1:42" ht="11.25" customHeight="1" x14ac:dyDescent="0.2">
      <c r="A49" s="70" t="s">
        <v>110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2"/>
    </row>
    <row r="50" spans="1:42" ht="11.25" customHeight="1" x14ac:dyDescent="0.2">
      <c r="A50" s="73" t="s">
        <v>111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</row>
    <row r="51" spans="1:42" ht="9.75" customHeight="1" x14ac:dyDescent="0.2">
      <c r="A51" s="73" t="s">
        <v>112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5"/>
    </row>
    <row r="52" spans="1:42" ht="11.25" customHeight="1" x14ac:dyDescent="0.2">
      <c r="A52" s="70" t="s">
        <v>113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2"/>
    </row>
    <row r="53" spans="1:42" ht="11.25" customHeight="1" x14ac:dyDescent="0.2">
      <c r="A53" s="73" t="s">
        <v>114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2"/>
    </row>
    <row r="54" spans="1:42" ht="11.25" customHeight="1" x14ac:dyDescent="0.2">
      <c r="A54" s="70" t="s">
        <v>115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2"/>
    </row>
    <row r="55" spans="1:42" ht="11.25" customHeight="1" x14ac:dyDescent="0.2">
      <c r="A55" s="73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2"/>
    </row>
    <row r="56" spans="1:42" ht="11.25" customHeight="1" x14ac:dyDescent="0.2">
      <c r="A56" s="73" t="s">
        <v>49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2"/>
    </row>
    <row r="57" spans="1:42" ht="11.25" customHeight="1" x14ac:dyDescent="0.2">
      <c r="A57" s="70" t="s">
        <v>50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2"/>
    </row>
    <row r="58" spans="1:42" ht="11.25" customHeight="1" x14ac:dyDescent="0.2">
      <c r="A58" s="73" t="s">
        <v>51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2"/>
    </row>
    <row r="59" spans="1:42" ht="11.25" customHeight="1" x14ac:dyDescent="0.2">
      <c r="A59" s="70" t="s">
        <v>52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2"/>
    </row>
    <row r="60" spans="1:42" ht="11.25" customHeight="1" x14ac:dyDescent="0.2">
      <c r="A60" s="73" t="s">
        <v>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2"/>
    </row>
    <row r="61" spans="1:42" ht="11.25" customHeight="1" x14ac:dyDescent="0.2">
      <c r="A61" s="115" t="s">
        <v>54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7"/>
    </row>
    <row r="62" spans="1:42" ht="11.2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1:42" ht="11.2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1:42" ht="11.2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ht="11.2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ht="11.2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</row>
    <row r="67" spans="1:42" ht="11.2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</row>
    <row r="68" spans="1:42" ht="11.2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69" spans="1:42" ht="11.2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</row>
    <row r="70" spans="1:42" ht="11.2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</row>
    <row r="71" spans="1:42" ht="11.2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15" customFormat="1" ht="11.2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  <row r="73" spans="1:42" ht="11.25" customHeight="1" x14ac:dyDescent="0.2">
      <c r="A73" s="128" t="s">
        <v>66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</row>
    <row r="74" spans="1:42" ht="9.75" customHeight="1" x14ac:dyDescent="0.2">
      <c r="A74" s="96" t="s">
        <v>80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44" t="str">
        <f>IF(C_PRIORITY="0","þ","¨")</f>
        <v>¨</v>
      </c>
      <c r="AA74" s="98" t="s">
        <v>81</v>
      </c>
      <c r="AB74" s="98"/>
      <c r="AC74" s="98"/>
      <c r="AD74" s="98"/>
      <c r="AE74" s="98"/>
      <c r="AF74" s="98"/>
      <c r="AG74" s="98"/>
      <c r="AH74" s="44" t="str">
        <f>IF(C_PRIORITY="0","þ","¨")</f>
        <v>¨</v>
      </c>
      <c r="AI74" s="98" t="s">
        <v>82</v>
      </c>
      <c r="AJ74" s="98"/>
      <c r="AK74" s="98"/>
      <c r="AL74" s="98"/>
      <c r="AM74" s="98"/>
      <c r="AN74" s="98"/>
      <c r="AO74" s="98"/>
      <c r="AP74" s="99"/>
    </row>
    <row r="75" spans="1:42" ht="11.25" customHeight="1" x14ac:dyDescent="0.2">
      <c r="A75" s="70" t="s">
        <v>87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2"/>
    </row>
    <row r="76" spans="1:42" ht="11.25" customHeight="1" x14ac:dyDescent="0.2">
      <c r="A76" s="70" t="s">
        <v>88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2"/>
    </row>
    <row r="77" spans="1:42" ht="11.25" customHeight="1" x14ac:dyDescent="0.2">
      <c r="A77" s="70" t="s">
        <v>89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2"/>
    </row>
    <row r="78" spans="1:42" ht="11.25" customHeight="1" x14ac:dyDescent="0.2">
      <c r="A78" s="70" t="s">
        <v>90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2"/>
    </row>
    <row r="79" spans="1:42" ht="11.25" customHeight="1" x14ac:dyDescent="0.2">
      <c r="A79" s="70" t="s">
        <v>91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2"/>
    </row>
    <row r="80" spans="1:42" ht="11.25" customHeight="1" x14ac:dyDescent="0.2">
      <c r="A80" s="70" t="s">
        <v>92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2"/>
    </row>
    <row r="81" spans="1:42" ht="11.25" customHeight="1" x14ac:dyDescent="0.2">
      <c r="A81" s="70" t="s">
        <v>93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2"/>
    </row>
    <row r="82" spans="1:42" ht="11.25" customHeight="1" x14ac:dyDescent="0.2">
      <c r="A82" s="70" t="s">
        <v>94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2"/>
    </row>
    <row r="83" spans="1:42" ht="11.25" customHeight="1" x14ac:dyDescent="0.2">
      <c r="A83" s="70" t="s">
        <v>95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2"/>
    </row>
    <row r="84" spans="1:42" ht="11.25" customHeight="1" x14ac:dyDescent="0.2">
      <c r="A84" s="70" t="s">
        <v>96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2"/>
    </row>
    <row r="85" spans="1:42" ht="11.25" customHeight="1" x14ac:dyDescent="0.2">
      <c r="A85" s="70" t="s">
        <v>97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2"/>
    </row>
    <row r="86" spans="1:42" ht="11.25" customHeight="1" x14ac:dyDescent="0.2">
      <c r="A86" s="70" t="s">
        <v>98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2"/>
    </row>
    <row r="87" spans="1:42" ht="11.25" customHeight="1" x14ac:dyDescent="0.2">
      <c r="A87" s="70" t="s">
        <v>99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2"/>
    </row>
    <row r="88" spans="1:42" ht="11.25" customHeight="1" x14ac:dyDescent="0.2">
      <c r="A88" s="70" t="s">
        <v>100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2"/>
    </row>
    <row r="89" spans="1:42" ht="11.25" customHeight="1" x14ac:dyDescent="0.2">
      <c r="A89" s="125" t="s">
        <v>101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7"/>
    </row>
    <row r="90" spans="1:42" ht="11.25" customHeight="1" x14ac:dyDescent="0.2">
      <c r="A90" s="70" t="s">
        <v>102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2"/>
    </row>
    <row r="91" spans="1:42" ht="11.25" customHeight="1" x14ac:dyDescent="0.2">
      <c r="A91" s="70" t="s">
        <v>83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2"/>
    </row>
    <row r="92" spans="1:42" ht="11.25" customHeight="1" x14ac:dyDescent="0.2">
      <c r="A92" s="125" t="s">
        <v>84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7"/>
    </row>
    <row r="93" spans="1:42" ht="11.25" customHeight="1" x14ac:dyDescent="0.2">
      <c r="A93" s="125" t="s">
        <v>85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7"/>
    </row>
    <row r="94" spans="1:42" ht="11.25" customHeight="1" x14ac:dyDescent="0.2">
      <c r="A94" s="70" t="s">
        <v>103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2"/>
    </row>
    <row r="95" spans="1:42" ht="11.25" customHeight="1" x14ac:dyDescent="0.2">
      <c r="A95" s="70" t="s">
        <v>104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2"/>
    </row>
    <row r="96" spans="1:42" ht="11.25" customHeight="1" x14ac:dyDescent="0.2">
      <c r="A96" s="125" t="s">
        <v>105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7"/>
    </row>
    <row r="97" spans="1:42" ht="11.25" customHeight="1" x14ac:dyDescent="0.2">
      <c r="A97" s="125" t="s">
        <v>106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7"/>
    </row>
    <row r="98" spans="1:42" ht="11.25" customHeight="1" x14ac:dyDescent="0.2">
      <c r="A98" s="115" t="s">
        <v>107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7"/>
    </row>
    <row r="99" spans="1:42" ht="11.2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1.25" customHeight="1" x14ac:dyDescent="0.2">
      <c r="A100" s="118" t="str">
        <f>"" &amp; A_DATE</f>
        <v/>
      </c>
      <c r="B100" s="118"/>
      <c r="C100" s="118"/>
      <c r="D100" s="118"/>
      <c r="E100" s="118"/>
      <c r="F100" s="118"/>
      <c r="G100" s="118"/>
      <c r="H100" s="118"/>
      <c r="I100" s="15"/>
      <c r="J100" s="118"/>
      <c r="K100" s="118"/>
      <c r="L100" s="118"/>
      <c r="M100" s="118"/>
      <c r="N100" s="118"/>
      <c r="O100" s="118"/>
      <c r="P100" s="118"/>
      <c r="Q100" s="118"/>
      <c r="R100" s="15"/>
      <c r="S100" s="118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5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ht="11.25" customHeight="1" x14ac:dyDescent="0.2">
      <c r="A101" s="156" t="s">
        <v>42</v>
      </c>
      <c r="B101" s="156"/>
      <c r="C101" s="156"/>
      <c r="D101" s="156"/>
      <c r="E101" s="156"/>
      <c r="F101" s="156"/>
      <c r="G101" s="156"/>
      <c r="H101" s="156"/>
      <c r="I101" s="15"/>
      <c r="J101" s="157" t="s">
        <v>43</v>
      </c>
      <c r="K101" s="157"/>
      <c r="L101" s="157"/>
      <c r="M101" s="157"/>
      <c r="N101" s="157"/>
      <c r="O101" s="157"/>
      <c r="P101" s="157"/>
      <c r="Q101" s="157"/>
      <c r="R101" s="15"/>
      <c r="S101" s="156" t="s">
        <v>44</v>
      </c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</row>
    <row r="102" spans="1:42" ht="11.2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ht="11.25" customHeight="1" x14ac:dyDescent="0.2">
      <c r="A103" s="120" t="s">
        <v>57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</row>
    <row r="104" spans="1:42" ht="11.25" customHeight="1" x14ac:dyDescent="0.2">
      <c r="A104" s="67" t="s">
        <v>58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9"/>
    </row>
    <row r="105" spans="1:42" ht="11.25" customHeight="1" x14ac:dyDescent="0.2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4"/>
    </row>
    <row r="106" spans="1:42" ht="11.25" customHeight="1" x14ac:dyDescent="0.2">
      <c r="A106" s="152" t="str">
        <f>"" &amp; P_DOLG_1</f>
        <v/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25"/>
      <c r="W106" s="154" t="str">
        <f>"" &amp; A_DATE</f>
        <v/>
      </c>
      <c r="X106" s="154"/>
      <c r="Y106" s="154"/>
      <c r="Z106" s="154"/>
      <c r="AA106" s="154"/>
      <c r="AB106" s="25"/>
      <c r="AC106" s="153"/>
      <c r="AD106" s="153"/>
      <c r="AE106" s="153"/>
      <c r="AF106" s="153"/>
      <c r="AG106" s="153"/>
      <c r="AH106" s="17"/>
      <c r="AI106" s="154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6" s="154"/>
      <c r="AK106" s="154"/>
      <c r="AL106" s="154"/>
      <c r="AM106" s="154"/>
      <c r="AN106" s="154"/>
      <c r="AO106" s="154"/>
      <c r="AP106" s="155"/>
    </row>
    <row r="107" spans="1:42" ht="11.25" customHeight="1" x14ac:dyDescent="0.2">
      <c r="A107" s="148" t="s">
        <v>59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27"/>
      <c r="W107" s="149" t="s">
        <v>42</v>
      </c>
      <c r="X107" s="149"/>
      <c r="Y107" s="149"/>
      <c r="Z107" s="149"/>
      <c r="AA107" s="149"/>
      <c r="AB107" s="27"/>
      <c r="AC107" s="150" t="s">
        <v>60</v>
      </c>
      <c r="AD107" s="150"/>
      <c r="AE107" s="150"/>
      <c r="AF107" s="150"/>
      <c r="AG107" s="150"/>
      <c r="AH107" s="26"/>
      <c r="AI107" s="150" t="s">
        <v>44</v>
      </c>
      <c r="AJ107" s="150"/>
      <c r="AK107" s="150"/>
      <c r="AL107" s="150"/>
      <c r="AM107" s="150"/>
      <c r="AN107" s="150"/>
      <c r="AO107" s="150"/>
      <c r="AP107" s="151"/>
    </row>
  </sheetData>
  <mergeCells count="168">
    <mergeCell ref="A107:U107"/>
    <mergeCell ref="AC107:AG107"/>
    <mergeCell ref="AI107:AP107"/>
    <mergeCell ref="W107:AA107"/>
    <mergeCell ref="A106:U106"/>
    <mergeCell ref="AC106:AG106"/>
    <mergeCell ref="AI106:AP106"/>
    <mergeCell ref="W106:AA106"/>
    <mergeCell ref="S100:AE100"/>
    <mergeCell ref="A103:AP103"/>
    <mergeCell ref="A104:AP104"/>
    <mergeCell ref="S101:AE101"/>
    <mergeCell ref="A101:H101"/>
    <mergeCell ref="AG101:AP101"/>
    <mergeCell ref="J101:Q101"/>
    <mergeCell ref="A100:H100"/>
    <mergeCell ref="J100:Q100"/>
    <mergeCell ref="A98:AP98"/>
    <mergeCell ref="A47:AP47"/>
    <mergeCell ref="A48:AP48"/>
    <mergeCell ref="A44:AP44"/>
    <mergeCell ref="A49:AP49"/>
    <mergeCell ref="A50:AP50"/>
    <mergeCell ref="A93:AP93"/>
    <mergeCell ref="A94:AP94"/>
    <mergeCell ref="A95:AP95"/>
    <mergeCell ref="A96:AP96"/>
    <mergeCell ref="A97:AP97"/>
    <mergeCell ref="A61:AP61"/>
    <mergeCell ref="A80:AP80"/>
    <mergeCell ref="A81:AP81"/>
    <mergeCell ref="A82:AP82"/>
    <mergeCell ref="A83:AP83"/>
    <mergeCell ref="A59:AP59"/>
    <mergeCell ref="A60:AP60"/>
    <mergeCell ref="A55:AP55"/>
    <mergeCell ref="A56:AP56"/>
    <mergeCell ref="A57:AP57"/>
    <mergeCell ref="A58:AP58"/>
    <mergeCell ref="A92:AP92"/>
    <mergeCell ref="A46:AP46"/>
    <mergeCell ref="AA2:AP2"/>
    <mergeCell ref="A5:AP5"/>
    <mergeCell ref="Q9:U9"/>
    <mergeCell ref="W9:Y9"/>
    <mergeCell ref="L9:O9"/>
    <mergeCell ref="AC20:AD20"/>
    <mergeCell ref="AE20:AF20"/>
    <mergeCell ref="AG20:AH20"/>
    <mergeCell ref="AA3:AJ3"/>
    <mergeCell ref="AL3:AP3"/>
    <mergeCell ref="A9:J9"/>
    <mergeCell ref="AG16:AP16"/>
    <mergeCell ref="L16:Q16"/>
    <mergeCell ref="S16:Y16"/>
    <mergeCell ref="Z9:AI9"/>
    <mergeCell ref="AK9:AP9"/>
    <mergeCell ref="A16:J16"/>
    <mergeCell ref="I20:J20"/>
    <mergeCell ref="A10:J15"/>
    <mergeCell ref="W20:X20"/>
    <mergeCell ref="G20:H20"/>
    <mergeCell ref="A90:AP90"/>
    <mergeCell ref="A91:AP91"/>
    <mergeCell ref="P27:S27"/>
    <mergeCell ref="K35:AF35"/>
    <mergeCell ref="A89:AP89"/>
    <mergeCell ref="A73:AP73"/>
    <mergeCell ref="A6:AP6"/>
    <mergeCell ref="A7:AP7"/>
    <mergeCell ref="A8:AP8"/>
    <mergeCell ref="A18:J18"/>
    <mergeCell ref="O20:P20"/>
    <mergeCell ref="Q20:R20"/>
    <mergeCell ref="S20:T20"/>
    <mergeCell ref="U20:V20"/>
    <mergeCell ref="Z16:AF16"/>
    <mergeCell ref="AM20:AP20"/>
    <mergeCell ref="K18:AP18"/>
    <mergeCell ref="A19:AP19"/>
    <mergeCell ref="A20:B20"/>
    <mergeCell ref="C20:D20"/>
    <mergeCell ref="AI20:AJ20"/>
    <mergeCell ref="AK20:AL20"/>
    <mergeCell ref="A85:AP85"/>
    <mergeCell ref="Y27:AE27"/>
    <mergeCell ref="A42:AP42"/>
    <mergeCell ref="A43:AP43"/>
    <mergeCell ref="AB40:AP40"/>
    <mergeCell ref="A38:AP38"/>
    <mergeCell ref="A39:B40"/>
    <mergeCell ref="C39:AP39"/>
    <mergeCell ref="C40:Y40"/>
    <mergeCell ref="AG35:AH35"/>
    <mergeCell ref="AI35:AP35"/>
    <mergeCell ref="Z36:AF36"/>
    <mergeCell ref="AG36:AI36"/>
    <mergeCell ref="AJ36:AP36"/>
    <mergeCell ref="W22:AG22"/>
    <mergeCell ref="Y26:AE26"/>
    <mergeCell ref="A41:AP41"/>
    <mergeCell ref="P28:S28"/>
    <mergeCell ref="Y28:AE28"/>
    <mergeCell ref="E20:F20"/>
    <mergeCell ref="Y20:Z20"/>
    <mergeCell ref="K20:L20"/>
    <mergeCell ref="M20:N20"/>
    <mergeCell ref="A21:J21"/>
    <mergeCell ref="Q21:W21"/>
    <mergeCell ref="A23:J25"/>
    <mergeCell ref="K23:O23"/>
    <mergeCell ref="T24:W24"/>
    <mergeCell ref="Y24:AE24"/>
    <mergeCell ref="K24:O24"/>
    <mergeCell ref="P24:S24"/>
    <mergeCell ref="Q23:U23"/>
    <mergeCell ref="W23:AE23"/>
    <mergeCell ref="AA20:AB20"/>
    <mergeCell ref="K21:P21"/>
    <mergeCell ref="Z40:AA40"/>
    <mergeCell ref="K25:O25"/>
    <mergeCell ref="P25:AP25"/>
    <mergeCell ref="AH22:AJ22"/>
    <mergeCell ref="X21:AP21"/>
    <mergeCell ref="AF23:AP23"/>
    <mergeCell ref="AK24:AP24"/>
    <mergeCell ref="A29:AP29"/>
    <mergeCell ref="A88:AP88"/>
    <mergeCell ref="A76:AP76"/>
    <mergeCell ref="A51:AP51"/>
    <mergeCell ref="A52:AP52"/>
    <mergeCell ref="A74:Y74"/>
    <mergeCell ref="AA74:AG74"/>
    <mergeCell ref="AI74:AP74"/>
    <mergeCell ref="A75:AP75"/>
    <mergeCell ref="A77:AP77"/>
    <mergeCell ref="A78:AP78"/>
    <mergeCell ref="A79:AP79"/>
    <mergeCell ref="A86:AP86"/>
    <mergeCell ref="A84:AP84"/>
    <mergeCell ref="A87:AP87"/>
    <mergeCell ref="A22:J22"/>
    <mergeCell ref="L22:O22"/>
    <mergeCell ref="Q22:V22"/>
    <mergeCell ref="AA1:AP1"/>
    <mergeCell ref="K26:O26"/>
    <mergeCell ref="P26:S26"/>
    <mergeCell ref="AK28:AP28"/>
    <mergeCell ref="AK26:AP26"/>
    <mergeCell ref="K27:O27"/>
    <mergeCell ref="A35:J35"/>
    <mergeCell ref="A54:AP54"/>
    <mergeCell ref="A53:AP53"/>
    <mergeCell ref="A45:AP45"/>
    <mergeCell ref="A32:AP32"/>
    <mergeCell ref="A36:J36"/>
    <mergeCell ref="K36:N36"/>
    <mergeCell ref="O36:U36"/>
    <mergeCell ref="V36:Y36"/>
    <mergeCell ref="A33:AP33"/>
    <mergeCell ref="A34:AP34"/>
    <mergeCell ref="AK27:AP27"/>
    <mergeCell ref="A28:J28"/>
    <mergeCell ref="T28:X28"/>
    <mergeCell ref="AF28:AJ28"/>
    <mergeCell ref="K28:O28"/>
    <mergeCell ref="A30:AP30"/>
    <mergeCell ref="A31:AP3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20 K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2018-04-02T07:54:22Z</cp:lastPrinted>
  <dcterms:created xsi:type="dcterms:W3CDTF">1996-10-08T23:32:33Z</dcterms:created>
  <dcterms:modified xsi:type="dcterms:W3CDTF">2019-02-06T08:47:34Z</dcterms:modified>
</cp:coreProperties>
</file>