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Сайт\Частным клиентам\Банковские карты\Тарифы и необходимые документы\20200324\"/>
    </mc:Choice>
  </mc:AlternateContent>
  <bookViews>
    <workbookView xWindow="0" yWindow="0" windowWidth="28800" windowHeight="13590"/>
  </bookViews>
  <sheets>
    <sheet name="Бланк" sheetId="3" r:id="rId1"/>
  </sheets>
  <definedNames>
    <definedName name="A_BIRTHDAY">Бланк!$G$3</definedName>
    <definedName name="A_BIRTHPLACE">Бланк!$H$3</definedName>
    <definedName name="A_DATE">Бланк!$C$3</definedName>
    <definedName name="A_DOCDATE">Бланк!$K$3</definedName>
    <definedName name="A_DOCNUM">Бланк!$J$3</definedName>
    <definedName name="A_DOCPLACE">Бланк!$L$3</definedName>
    <definedName name="A_DOCPLACE_P">Бланк!$M$3</definedName>
    <definedName name="A_DOCTYPE">Бланк!$I$3</definedName>
    <definedName name="A_FACTORY_NAME">Бланк!$M$2</definedName>
    <definedName name="A_FIO">Бланк!$D$3</definedName>
    <definedName name="A_INN">Бланк!$X$2</definedName>
    <definedName name="A_NUM">Бланк!$B$3</definedName>
    <definedName name="A_PHONE">Бланк!$Y$2</definedName>
    <definedName name="A_PHONE_M">Бланк!$Z$2</definedName>
    <definedName name="A_POSTADDR">Бланк!$O$3</definedName>
    <definedName name="A_REGADDR">Бланк!$N$3</definedName>
    <definedName name="A_RESIDENT">Бланк!$E$3</definedName>
    <definedName name="A_SEX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Бланк!$A$6</definedName>
    <definedName name="BIRTHDAY">Бланк!#REF!</definedName>
    <definedName name="BIRTHPLACE">Бланк!#REF!</definedName>
    <definedName name="C_BIRTHDAY">Бланк!$AD$3</definedName>
    <definedName name="C_BIRTHPLACE">Бланк!$AE$3</definedName>
    <definedName name="C_DATE">Бланк!$P$3</definedName>
    <definedName name="C_DATE_B">Бланк!$W$3</definedName>
    <definedName name="C_DATE_E">Бланк!$X$3</definedName>
    <definedName name="C_DOCDATE">Бланк!$AH$3</definedName>
    <definedName name="C_DOCNUM">Бланк!$AG$3</definedName>
    <definedName name="C_DOCPLACE">Бланк!$AI$3</definedName>
    <definedName name="C_DOCPLACE_P">Бланк!$AJ$3</definedName>
    <definedName name="C_DOCTYPE">Бланк!$AF$3</definedName>
    <definedName name="C_FACTORY_NAME">Бланк!$AM$3</definedName>
    <definedName name="C_FIO">Бланк!$AB$3</definedName>
    <definedName name="C_FIOLATIN">Бланк!$Y$3</definedName>
    <definedName name="C_GDL">Бланк!#REF!</definedName>
    <definedName name="C_INN">Бланк!$S$3</definedName>
    <definedName name="C_IPDL">Бланк!#REF!</definedName>
    <definedName name="C_NUM">Бланк!$V$3</definedName>
    <definedName name="C_PHONE">Бланк!$T$3</definedName>
    <definedName name="C_PHONE_M">Бланк!$U$3</definedName>
    <definedName name="C_PMODL">Бланк!#REF!</definedName>
    <definedName name="C_POSTADDR">Бланк!$AL$3</definedName>
    <definedName name="C_PRIORITY">Бланк!$Z$3</definedName>
    <definedName name="C_REASON">Бланк!$AA$3</definedName>
    <definedName name="C_REGADDR">Бланк!$AK$3</definedName>
    <definedName name="C_RESIDENT">Бланк!$AC$3</definedName>
    <definedName name="C_SECRET">Бланк!$Q$3</definedName>
    <definedName name="C_SEX">Бланк!$R$3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Бланк!$F$6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Бланк!$AN$3</definedName>
    <definedName name="чсм">Бланк!$Y$4</definedName>
  </definedNames>
  <calcPr calcId="162913"/>
</workbook>
</file>

<file path=xl/calcChain.xml><?xml version="1.0" encoding="utf-8"?>
<calcChain xmlns="http://schemas.openxmlformats.org/spreadsheetml/2006/main">
  <c r="AH87" i="3" l="1"/>
  <c r="Z87" i="3"/>
  <c r="Z83" i="3"/>
  <c r="B83" i="3"/>
  <c r="K20" i="3"/>
  <c r="AI24" i="3"/>
  <c r="AA24" i="3"/>
  <c r="AJ19" i="3"/>
  <c r="AA19" i="3"/>
  <c r="R19" i="3"/>
  <c r="K19" i="3"/>
  <c r="AJ18" i="3"/>
  <c r="AA18" i="3"/>
  <c r="R18" i="3"/>
  <c r="K18" i="3"/>
  <c r="V17" i="3"/>
  <c r="P17" i="3"/>
  <c r="K17" i="3"/>
  <c r="AM29" i="3"/>
  <c r="AK29" i="3"/>
  <c r="AI29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C29" i="3"/>
  <c r="A29" i="3"/>
  <c r="Z36" i="3"/>
  <c r="O36" i="3"/>
  <c r="P34" i="3"/>
  <c r="AK33" i="3"/>
  <c r="Y33" i="3"/>
  <c r="P33" i="3"/>
  <c r="AF32" i="3"/>
  <c r="V32" i="3"/>
  <c r="P32" i="3"/>
  <c r="AN31" i="3"/>
  <c r="AK31" i="3"/>
  <c r="P31" i="3"/>
  <c r="K31" i="3"/>
  <c r="X30" i="3"/>
  <c r="K30" i="3"/>
  <c r="K27" i="3"/>
  <c r="Z69" i="3"/>
  <c r="O69" i="3"/>
  <c r="P61" i="3"/>
  <c r="AK60" i="3"/>
  <c r="Y60" i="3"/>
  <c r="P60" i="3"/>
  <c r="AF59" i="3"/>
  <c r="V59" i="3"/>
  <c r="P59" i="3"/>
  <c r="AN58" i="3"/>
  <c r="AK58" i="3"/>
  <c r="P58" i="3"/>
  <c r="K58" i="3"/>
  <c r="X57" i="3"/>
  <c r="K57" i="3"/>
  <c r="AM55" i="3"/>
  <c r="AK55" i="3"/>
  <c r="AI55" i="3"/>
  <c r="AG55" i="3"/>
  <c r="AE55" i="3"/>
  <c r="AC55" i="3"/>
  <c r="AA55" i="3"/>
  <c r="Y55" i="3"/>
  <c r="W55" i="3"/>
  <c r="U55" i="3"/>
  <c r="S55" i="3"/>
  <c r="Q55" i="3"/>
  <c r="O55" i="3"/>
  <c r="M55" i="3"/>
  <c r="K55" i="3"/>
  <c r="I55" i="3"/>
  <c r="G55" i="3"/>
  <c r="E55" i="3"/>
  <c r="C55" i="3"/>
  <c r="A55" i="3"/>
  <c r="K53" i="3"/>
  <c r="AL3" i="3"/>
  <c r="A67" i="3" s="1"/>
  <c r="AA3" i="3"/>
  <c r="AA103" i="3"/>
  <c r="C103" i="3"/>
  <c r="A108" i="3"/>
  <c r="A9" i="3"/>
  <c r="AI108" i="3"/>
  <c r="W108" i="3"/>
</calcChain>
</file>

<file path=xl/sharedStrings.xml><?xml version="1.0" encoding="utf-8"?>
<sst xmlns="http://schemas.openxmlformats.org/spreadsheetml/2006/main" count="151" uniqueCount="114">
  <si>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</si>
  <si>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</si>
  <si>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</si>
  <si>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</si>
  <si>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</si>
  <si>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</si>
  <si>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</si>
  <si>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</si>
  <si>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</si>
  <si>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</si>
  <si>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</si>
  <si>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Срок действия карты</t>
  </si>
  <si>
    <t>þ</t>
  </si>
  <si>
    <t>3 года</t>
  </si>
  <si>
    <t>Кодовое слово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</si>
  <si>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</si>
  <si>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</si>
  <si>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</si>
  <si>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</si>
  <si>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</si>
  <si>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</si>
  <si>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</si>
  <si>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</si>
  <si>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</si>
  <si>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</si>
  <si>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</si>
  <si>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</si>
  <si>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</si>
  <si>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</si>
  <si>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</si>
  <si>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</si>
  <si>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</si>
  <si>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</si>
  <si>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</si>
  <si>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</si>
  <si>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</si>
  <si>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</si>
  <si>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</si>
  <si>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</si>
  <si>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</si>
  <si>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</si>
  <si>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</si>
  <si>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</si>
  <si>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</si>
  <si>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</si>
  <si>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</si>
  <si>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</si>
  <si>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</si>
  <si>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</si>
  <si>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</si>
  <si>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</si>
  <si>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</si>
  <si>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</si>
  <si>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</si>
  <si>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</si>
  <si>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</si>
  <si>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>НА ПРЕДОСТАВЛЕНИЕ ДОПОЛНИТЕЛЬНОЙ МЕЖДУНАРОДНОЙ РАСЧЕТНОЙ БАНКОВСКОЙ КАРТЫ</t>
  </si>
  <si>
    <t xml:space="preserve"> Данные владельца счета:</t>
  </si>
  <si>
    <t>(подпись владельца счета)</t>
  </si>
  <si>
    <t>(подпись держателя доп. карты)</t>
  </si>
  <si>
    <t>Заявление клиентов принято и проверено. Личности клиентов удостоверены.</t>
  </si>
  <si>
    <t>Прошу предоставить дополнительную карту на условиях, предусмотренных АО Банк "Национальный стандарт",</t>
  </si>
  <si>
    <t>Обработка персональных данных.</t>
  </si>
  <si>
    <t xml:space="preserve"> </t>
  </si>
  <si>
    <t>Предоставление дополнительной карты другому держателю</t>
  </si>
  <si>
    <t xml:space="preserve">"Национальный стандарт".Я соглашаюсь с тем,что все операции, совершенные держателем дополнительной карты с использованием дополнительной карты
</t>
  </si>
  <si>
    <t>будут приравнены к операциям,совершенным держателем основной карты.</t>
  </si>
  <si>
    <t>срочное</t>
  </si>
  <si>
    <t xml:space="preserve"> Данные держателя дополнительной карты (не заполняется, если держатель - владелец счета):</t>
  </si>
  <si>
    <t xml:space="preserve">Настоящим я доверяю держателю дополнительной карты совершать операции с использованием дополнительной карты в соответсвии с Тарифами по выпуску и
</t>
  </si>
  <si>
    <t xml:space="preserve">обслуживанию международных расчетных банковских карт и Правилами предоставления и обслуживания международных расчетных банковских карт АО Банк
</t>
  </si>
  <si>
    <t xml:space="preserve">Прошу предоставить доступ к услугам:  </t>
  </si>
  <si>
    <t>VISA Infinite</t>
  </si>
  <si>
    <t>MasterCard Black</t>
  </si>
  <si>
    <t>Имя и Фамилия в латинской транслитерации (не более 19 символов с разделителем)</t>
  </si>
  <si>
    <t>Предоставление дополнительной карты на мое имя</t>
  </si>
  <si>
    <t xml:space="preserve">Тип карточного продукта </t>
  </si>
  <si>
    <t>Основной карты, а так же пополнять остаток денежных средств на Счете, в том чисое с использованием Дополнительной карты, в течение 3 (трех) лет с даты выпуска</t>
  </si>
  <si>
    <t>Дополнительной карты*;</t>
  </si>
  <si>
    <r>
      <t>ü</t>
    </r>
    <r>
      <rPr>
        <sz val="6"/>
        <rFont val="Arial"/>
        <family val="2"/>
        <charset val="204"/>
      </rPr>
      <t xml:space="preserve"> доверяю указанному мною Держателю совершать расходные операции с использование Дополнительной карты по Счету Основной карты в пределах платежного лимита
</t>
    </r>
  </si>
  <si>
    <r>
      <t>ü</t>
    </r>
    <r>
      <rPr>
        <sz val="6"/>
        <rFont val="Arial"/>
        <family val="2"/>
        <charset val="204"/>
      </rPr>
      <t xml:space="preserve"> принимаю на себя полную имущественную ответственность перед АО Банк "Национальный стандарт" за все операции и сделки, произведенные с использованием 
</t>
    </r>
  </si>
  <si>
    <t>Дополнительной карты, в том числе за убытки АО Банк "Национальный стандарт" и иных участников расчетов, возникшие при совершении указанных операций и сделок;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</si>
  <si>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</si>
  <si>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</si>
  <si>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</si>
  <si>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</si>
  <si>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</si>
  <si>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</si>
  <si>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</si>
  <si>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</si>
  <si>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</si>
  <si>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</si>
  <si>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Настоящее согласие дано мной до истечения пятилетнего срока с момента прекращения обязательств по договору банковского счета.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</si>
  <si>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</si>
  <si>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по предоставлению международной расчетной банковской карты согласен с тем, что АО Банк "Национальный стандарт" 
</t>
    </r>
  </si>
  <si>
    <t>не обязан сообщать мне причины отказа и возвращать Заявление;</t>
  </si>
  <si>
    <t>* не применяется при выпуске Дополнительной карты на имя Держателя Основной карты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</si>
  <si>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 АО Банк "Национальный стандарт", действующими на момент подписания
</t>
    </r>
  </si>
  <si>
    <t xml:space="preserve"> заявления ознакомлен.</t>
  </si>
  <si>
    <t>Карта "С заботой о Вас"</t>
  </si>
  <si>
    <t>Зарплатный</t>
  </si>
  <si>
    <t>Зарплатный+</t>
  </si>
  <si>
    <t>Карта Молодёжка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</si>
  <si>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</si>
  <si>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</si>
  <si>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</si>
  <si>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</si>
  <si>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</si>
  <si>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данных Банк не ограничен в применении иных способов их обработки.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</si>
  <si>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</si>
  <si>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Банк вправе в необходимом объеме раскрывать для совершения вышеуказанных действий информацию обо мне (включая мои  персональные данные)  таким третьим лицам, их агентам и иным уполномоченным ими лицам, а также предоставлять таким лицам соответствующие документы, содержащие указанную информацию, осуществлять иные действия с моими персональными данными в строгом соответствии с действующим законодательством.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</si>
  <si>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 включая без ограничения: сбор, запись, обработку, систематизацию, накопление, хранение, уточнение (обновление, изменение), извлечение, использование, обезличивание, блокирование, удаление, уничтожение, а также на передачу моих персональных данных для достижения указанных выше целей третьему 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 лиц к оказанию услуг в указанных целях.</t>
  </si>
  <si>
    <t>Согласие на обработку персональных данных дается мною в целях выпуска  на мое имя и использования Дополнительной карты в рамках договора банковского счета,  заключенного с Держателем Основной карты путем присоединения к Правилам предоставления и обслуживания международных расчетных банковских карт в АО Банк  "Национальный стандарт", информирования меня о новых продуктах и услугах Банка, а также обеспечения соблюдения законов и нормативных  правовых актов Российской Федерации.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</si>
  <si>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 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 связанная с установлением договорных отношений (в случае необходимости).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</si>
</sst>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/>
    <xf numFmtId="0" fontId="6" fillId="0" borderId="7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1" fillId="0" borderId="2" xfId="0" applyFont="1" applyBorder="1"/>
    <xf numFmtId="0" fontId="1" fillId="0" borderId="4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6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0" fillId="0" borderId="9" xfId="0" applyBorder="1"/>
    <xf numFmtId="0" fontId="1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1" fillId="0" borderId="3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4" borderId="6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4" borderId="11" xfId="0" applyFont="1" applyFill="1" applyBorder="1" applyAlignment="1">
      <alignment horizontal="justify" vertical="top" wrapText="1"/>
    </xf>
    <xf numFmtId="0" fontId="0" fillId="4" borderId="9" xfId="0" applyFill="1" applyBorder="1" applyAlignment="1">
      <alignment horizontal="justify" vertical="top" wrapText="1"/>
    </xf>
    <xf numFmtId="0" fontId="0" fillId="4" borderId="10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horizontal="justify" vertical="top" wrapText="1"/>
    </xf>
    <xf numFmtId="0" fontId="7" fillId="4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4" borderId="0" xfId="0" applyFill="1" applyAlignment="1">
      <alignment horizontal="justify" vertical="top" wrapText="1"/>
    </xf>
    <xf numFmtId="0" fontId="0" fillId="4" borderId="5" xfId="0" applyFill="1" applyBorder="1" applyAlignment="1">
      <alignment horizontal="justify" vertical="top" wrapText="1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9" xfId="2" applyFont="1" applyFill="1" applyBorder="1" applyAlignment="1"/>
    <xf numFmtId="0" fontId="9" fillId="0" borderId="9" xfId="2" applyFill="1" applyBorder="1" applyAlignment="1"/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8" xfId="0" applyBorder="1" applyAlignment="1"/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10</xdr:col>
      <xdr:colOff>123825</xdr:colOff>
      <xdr:row>4</xdr:row>
      <xdr:rowOff>28575</xdr:rowOff>
    </xdr:to>
    <xdr:pic>
      <xdr:nvPicPr>
        <xdr:cNvPr id="113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43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tabSelected="1" zoomScale="145" zoomScaleNormal="145" workbookViewId="0">
      <selection activeCell="AA1" sqref="AA1:AP1"/>
    </sheetView>
  </sheetViews>
  <sheetFormatPr defaultColWidth="2.140625" defaultRowHeight="11.25" customHeight="1" x14ac:dyDescent="0.2"/>
  <cols>
    <col min="1" max="16" width="2.140625" style="1"/>
    <col min="17" max="17" width="3.85546875" style="1" customWidth="1"/>
    <col min="18" max="24" width="2.140625" style="1"/>
    <col min="25" max="25" width="2.5703125" style="1" customWidth="1"/>
    <col min="26" max="26" width="1.42578125" style="1" customWidth="1"/>
    <col min="27" max="16384" width="2.140625" style="1"/>
  </cols>
  <sheetData>
    <row r="1" spans="1:42" ht="12" customHeight="1" x14ac:dyDescent="0.2">
      <c r="Y1" s="2"/>
      <c r="Z1" s="2"/>
      <c r="AA1" s="161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</row>
    <row r="2" spans="1:42" ht="11.1" customHeight="1" x14ac:dyDescent="0.2">
      <c r="M2" s="22"/>
      <c r="N2" s="5"/>
      <c r="O2" s="5"/>
      <c r="P2" s="5"/>
      <c r="Q2" s="5"/>
      <c r="R2" s="5"/>
      <c r="S2" s="5"/>
      <c r="T2" s="5"/>
      <c r="U2" s="5"/>
      <c r="V2" s="5"/>
      <c r="W2" s="15"/>
      <c r="X2" s="5"/>
      <c r="Y2" s="5"/>
      <c r="Z2" s="15"/>
      <c r="AA2" s="179" t="s">
        <v>1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</row>
    <row r="3" spans="1:42" ht="11.1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82" t="str">
        <f>"" &amp; D_NUM</f>
        <v/>
      </c>
      <c r="AB3" s="183"/>
      <c r="AC3" s="183"/>
      <c r="AD3" s="183"/>
      <c r="AE3" s="183"/>
      <c r="AF3" s="183"/>
      <c r="AG3" s="183"/>
      <c r="AH3" s="183"/>
      <c r="AI3" s="183"/>
      <c r="AJ3" s="183"/>
      <c r="AK3" s="3" t="s">
        <v>0</v>
      </c>
      <c r="AL3" s="183" t="str">
        <f>"" &amp; RIGHT(A_NUM,7)</f>
        <v/>
      </c>
      <c r="AM3" s="183"/>
      <c r="AN3" s="183"/>
      <c r="AO3" s="183"/>
      <c r="AP3" s="184"/>
    </row>
    <row r="4" spans="1:42" ht="11.1" customHeight="1" x14ac:dyDescent="0.2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</row>
    <row r="5" spans="1:42" ht="9.9499999999999993" customHeight="1" x14ac:dyDescent="0.2">
      <c r="A5" s="177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</row>
    <row r="6" spans="1:42" ht="9.9499999999999993" customHeight="1" x14ac:dyDescent="0.2">
      <c r="A6" s="178" t="s">
        <v>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</row>
    <row r="7" spans="1:42" ht="9.9499999999999993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9.9499999999999993" customHeight="1" x14ac:dyDescent="0.2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ht="9.9499999999999993" customHeight="1" x14ac:dyDescent="0.2">
      <c r="A9" s="96" t="str">
        <f>"к моему банковскому счету № " &amp; A_NUM</f>
        <v xml:space="preserve">к моему банковскому счету № 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ht="9.9499999999999993" customHeight="1" x14ac:dyDescent="0.2">
      <c r="A10" s="24" t="s">
        <v>9</v>
      </c>
      <c r="B10" s="147" t="s">
        <v>75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8"/>
    </row>
    <row r="11" spans="1:42" ht="9.9499999999999993" customHeight="1" x14ac:dyDescent="0.2">
      <c r="A11" s="149" t="s">
        <v>9</v>
      </c>
      <c r="B11" s="96" t="s">
        <v>64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51"/>
    </row>
    <row r="12" spans="1:42" ht="9.9499999999999993" customHeight="1" x14ac:dyDescent="0.2">
      <c r="A12" s="149"/>
      <c r="B12" s="159" t="s">
        <v>69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60"/>
    </row>
    <row r="13" spans="1:42" ht="9.9499999999999993" customHeight="1" x14ac:dyDescent="0.2">
      <c r="A13" s="149"/>
      <c r="B13" s="159" t="s">
        <v>70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60"/>
    </row>
    <row r="14" spans="1:42" ht="9.9499999999999993" customHeight="1" x14ac:dyDescent="0.2">
      <c r="A14" s="149"/>
      <c r="B14" s="159" t="s">
        <v>65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60"/>
    </row>
    <row r="15" spans="1:42" ht="9.9499999999999993" customHeight="1" x14ac:dyDescent="0.2">
      <c r="A15" s="150"/>
      <c r="B15" s="175" t="s">
        <v>66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6"/>
    </row>
    <row r="16" spans="1:42" ht="9.9499999999999993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ht="9.9499999999999993" customHeight="1" x14ac:dyDescent="0.2">
      <c r="A17" s="98" t="s">
        <v>15</v>
      </c>
      <c r="B17" s="99"/>
      <c r="C17" s="99"/>
      <c r="D17" s="99"/>
      <c r="E17" s="99"/>
      <c r="F17" s="99"/>
      <c r="G17" s="99"/>
      <c r="H17" s="99"/>
      <c r="I17" s="99"/>
      <c r="J17" s="99"/>
      <c r="K17" s="24" t="str">
        <f>IF(MID(A_NUM,6,3)="810","þ","¨")</f>
        <v>¨</v>
      </c>
      <c r="L17" s="145" t="s">
        <v>16</v>
      </c>
      <c r="M17" s="145"/>
      <c r="N17" s="145"/>
      <c r="O17" s="145"/>
      <c r="P17" s="7" t="str">
        <f>IF(MID(A_NUM,6,3)="840","þ","¨")</f>
        <v>¨</v>
      </c>
      <c r="Q17" s="145" t="s">
        <v>17</v>
      </c>
      <c r="R17" s="145"/>
      <c r="S17" s="145"/>
      <c r="T17" s="145"/>
      <c r="U17" s="145"/>
      <c r="V17" s="7" t="str">
        <f>IF(MID(A_NUM,6,3)="978","þ","¨")</f>
        <v>¨</v>
      </c>
      <c r="W17" s="145" t="s">
        <v>18</v>
      </c>
      <c r="X17" s="145"/>
      <c r="Y17" s="14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1:42" ht="9.9499999999999993" customHeight="1" x14ac:dyDescent="0.2">
      <c r="A18" s="163" t="s">
        <v>76</v>
      </c>
      <c r="B18" s="164"/>
      <c r="C18" s="164"/>
      <c r="D18" s="164"/>
      <c r="E18" s="164"/>
      <c r="F18" s="164"/>
      <c r="G18" s="164"/>
      <c r="H18" s="164"/>
      <c r="I18" s="164"/>
      <c r="J18" s="165"/>
      <c r="K18" s="7" t="str">
        <f>IF(LEFT(C_NUM,6)="429775","þ","¨")</f>
        <v>¨</v>
      </c>
      <c r="L18" s="145" t="s">
        <v>4</v>
      </c>
      <c r="M18" s="145"/>
      <c r="N18" s="145"/>
      <c r="O18" s="145"/>
      <c r="P18" s="145"/>
      <c r="Q18" s="145"/>
      <c r="R18" s="7" t="str">
        <f>IF(LEFT(C_NUM,6)="429773","þ","¨")</f>
        <v>¨</v>
      </c>
      <c r="S18" s="145" t="s">
        <v>5</v>
      </c>
      <c r="T18" s="145"/>
      <c r="U18" s="145"/>
      <c r="V18" s="145"/>
      <c r="W18" s="145"/>
      <c r="X18" s="145"/>
      <c r="Y18" s="145"/>
      <c r="Z18" s="145"/>
      <c r="AA18" s="7" t="str">
        <f>IF(LEFT(C_NUM,6)="429774","þ","¨")</f>
        <v>¨</v>
      </c>
      <c r="AB18" s="145" t="s">
        <v>6</v>
      </c>
      <c r="AC18" s="145"/>
      <c r="AD18" s="145"/>
      <c r="AE18" s="145"/>
      <c r="AF18" s="145"/>
      <c r="AG18" s="145"/>
      <c r="AH18" s="145"/>
      <c r="AI18" s="7"/>
      <c r="AJ18" s="7" t="str">
        <f>IF(LEFT(C_NUM,6)="429774","þ","¨")</f>
        <v>¨</v>
      </c>
      <c r="AK18" s="31" t="s">
        <v>72</v>
      </c>
      <c r="AL18" s="31"/>
      <c r="AM18" s="31"/>
      <c r="AN18" s="31"/>
      <c r="AO18" s="31"/>
      <c r="AP18" s="32"/>
    </row>
    <row r="19" spans="1:42" ht="9.9499999999999993" customHeight="1" x14ac:dyDescent="0.2">
      <c r="A19" s="166"/>
      <c r="B19" s="167"/>
      <c r="C19" s="167"/>
      <c r="D19" s="167"/>
      <c r="E19" s="167"/>
      <c r="F19" s="167"/>
      <c r="G19" s="167"/>
      <c r="H19" s="167"/>
      <c r="I19" s="167"/>
      <c r="J19" s="168"/>
      <c r="K19" s="8" t="str">
        <f>IF(LEFT(C_NUM,1)="6","þ","¨")</f>
        <v>¨</v>
      </c>
      <c r="L19" s="153" t="s">
        <v>7</v>
      </c>
      <c r="M19" s="153"/>
      <c r="N19" s="153"/>
      <c r="O19" s="153"/>
      <c r="P19" s="153"/>
      <c r="Q19" s="153"/>
      <c r="R19" s="8" t="str">
        <f>IF(LEFT(C_NUM,6)="518275","þ","¨")</f>
        <v>¨</v>
      </c>
      <c r="S19" s="153" t="s">
        <v>8</v>
      </c>
      <c r="T19" s="153"/>
      <c r="U19" s="153"/>
      <c r="V19" s="153"/>
      <c r="W19" s="153"/>
      <c r="X19" s="153"/>
      <c r="Y19" s="153"/>
      <c r="Z19" s="153"/>
      <c r="AA19" s="8" t="str">
        <f>IF(LEFT(C_NUM,6)="518372","þ","¨")</f>
        <v>¨</v>
      </c>
      <c r="AB19" s="153" t="s">
        <v>10</v>
      </c>
      <c r="AC19" s="153"/>
      <c r="AD19" s="153"/>
      <c r="AE19" s="153"/>
      <c r="AF19" s="153"/>
      <c r="AG19" s="153"/>
      <c r="AH19" s="153"/>
      <c r="AI19" s="8"/>
      <c r="AJ19" s="8" t="str">
        <f>IF(LEFT(C_NUM,6)="429774","þ","¨")</f>
        <v>¨</v>
      </c>
      <c r="AK19" s="14" t="s">
        <v>73</v>
      </c>
      <c r="AL19" s="14"/>
      <c r="AM19" s="14"/>
      <c r="AN19" s="14"/>
      <c r="AO19" s="14"/>
      <c r="AP19" s="20"/>
    </row>
    <row r="20" spans="1:42" ht="9.9499999999999993" customHeight="1" x14ac:dyDescent="0.2">
      <c r="A20" s="166"/>
      <c r="B20" s="167"/>
      <c r="C20" s="167"/>
      <c r="D20" s="167"/>
      <c r="E20" s="167"/>
      <c r="F20" s="167"/>
      <c r="G20" s="167"/>
      <c r="H20" s="167"/>
      <c r="I20" s="167"/>
      <c r="J20" s="168"/>
      <c r="K20" s="54" t="str">
        <f>IF(LEFT(C_NUM,6)="429775","þ","¨")</f>
        <v>¨</v>
      </c>
      <c r="L20" s="154" t="s">
        <v>4</v>
      </c>
      <c r="M20" s="155"/>
      <c r="N20" s="155"/>
      <c r="O20" s="155"/>
      <c r="P20" s="155"/>
      <c r="Q20" s="56" t="s">
        <v>102</v>
      </c>
      <c r="R20" s="56"/>
      <c r="S20" s="56"/>
      <c r="T20" s="56"/>
      <c r="U20" s="56"/>
      <c r="V20" s="56"/>
      <c r="W20" s="55"/>
      <c r="X20" s="56"/>
      <c r="Y20" s="56"/>
      <c r="Z20" s="56"/>
      <c r="AA20" s="57"/>
      <c r="AB20" s="56"/>
      <c r="AC20" s="56"/>
      <c r="AD20" s="56"/>
      <c r="AE20" s="56"/>
      <c r="AF20" s="56"/>
      <c r="AG20" s="56"/>
      <c r="AH20" s="56"/>
      <c r="AI20" s="55"/>
      <c r="AJ20" s="55"/>
      <c r="AK20" s="56"/>
      <c r="AL20" s="56"/>
      <c r="AM20" s="56"/>
      <c r="AN20" s="56"/>
      <c r="AO20" s="56"/>
      <c r="AP20" s="58"/>
    </row>
    <row r="21" spans="1:42" ht="9.9499999999999993" customHeight="1" x14ac:dyDescent="0.2">
      <c r="A21" s="166"/>
      <c r="B21" s="167"/>
      <c r="C21" s="167"/>
      <c r="D21" s="167"/>
      <c r="E21" s="167"/>
      <c r="F21" s="167"/>
      <c r="G21" s="167"/>
      <c r="H21" s="167"/>
      <c r="I21" s="167"/>
      <c r="J21" s="168"/>
      <c r="K21" s="53" t="s">
        <v>9</v>
      </c>
      <c r="L21" s="46" t="s">
        <v>4</v>
      </c>
      <c r="M21" s="46"/>
      <c r="N21" s="46"/>
      <c r="O21" s="46"/>
      <c r="P21" s="46"/>
      <c r="Q21" s="46" t="s">
        <v>99</v>
      </c>
      <c r="R21" s="44"/>
      <c r="S21" s="44"/>
      <c r="T21" s="44"/>
      <c r="U21" s="44"/>
      <c r="V21" s="45"/>
      <c r="W21" s="45"/>
      <c r="X21" s="45"/>
      <c r="Y21" s="45"/>
      <c r="Z21" s="45"/>
      <c r="AA21" s="45"/>
      <c r="AB21" s="45"/>
      <c r="AC21" s="44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4"/>
      <c r="AO21" s="44"/>
      <c r="AP21" s="52"/>
    </row>
    <row r="22" spans="1:42" ht="9.9499999999999993" customHeight="1" x14ac:dyDescent="0.2">
      <c r="A22" s="166"/>
      <c r="B22" s="167"/>
      <c r="C22" s="167"/>
      <c r="D22" s="167"/>
      <c r="E22" s="167"/>
      <c r="F22" s="167"/>
      <c r="G22" s="167"/>
      <c r="H22" s="167"/>
      <c r="I22" s="167"/>
      <c r="J22" s="168"/>
      <c r="K22" s="50" t="s">
        <v>9</v>
      </c>
      <c r="L22" s="48" t="s">
        <v>7</v>
      </c>
      <c r="M22" s="48"/>
      <c r="N22" s="48"/>
      <c r="O22" s="48"/>
      <c r="P22" s="48"/>
      <c r="Q22" s="51"/>
      <c r="R22" s="43"/>
      <c r="S22" s="43" t="s">
        <v>99</v>
      </c>
      <c r="T22" s="43"/>
      <c r="U22" s="43"/>
      <c r="V22" s="49"/>
      <c r="W22" s="49"/>
      <c r="X22" s="49"/>
      <c r="Y22" s="49"/>
      <c r="Z22" s="49"/>
      <c r="AA22" s="49"/>
      <c r="AB22" s="49"/>
      <c r="AC22" s="43"/>
      <c r="AD22" s="43"/>
      <c r="AE22" s="49"/>
      <c r="AF22" s="49"/>
      <c r="AG22" s="49"/>
      <c r="AH22" s="49"/>
      <c r="AI22" s="49"/>
      <c r="AJ22" s="49"/>
      <c r="AK22" s="49"/>
      <c r="AL22" s="49"/>
      <c r="AM22" s="49"/>
      <c r="AN22" s="43"/>
      <c r="AO22" s="43"/>
      <c r="AP22" s="47"/>
    </row>
    <row r="23" spans="1:42" ht="9.9499999999999993" customHeight="1" x14ac:dyDescent="0.2">
      <c r="A23" s="169"/>
      <c r="B23" s="170"/>
      <c r="C23" s="170"/>
      <c r="D23" s="170"/>
      <c r="E23" s="170"/>
      <c r="F23" s="170"/>
      <c r="G23" s="170"/>
      <c r="H23" s="170"/>
      <c r="I23" s="170"/>
      <c r="J23" s="171"/>
      <c r="K23" s="50" t="s">
        <v>9</v>
      </c>
      <c r="L23" s="48" t="s">
        <v>100</v>
      </c>
      <c r="M23" s="48"/>
      <c r="N23" s="48"/>
      <c r="O23" s="48"/>
      <c r="P23" s="48"/>
      <c r="Q23" s="50" t="s">
        <v>9</v>
      </c>
      <c r="R23" s="48" t="s">
        <v>101</v>
      </c>
      <c r="S23" s="43"/>
      <c r="T23" s="43"/>
      <c r="U23" s="43"/>
      <c r="V23" s="49"/>
      <c r="W23" s="49"/>
      <c r="X23" s="49"/>
      <c r="Y23" s="49"/>
      <c r="Z23" s="49"/>
      <c r="AA23" s="49"/>
      <c r="AB23" s="49"/>
      <c r="AC23" s="43"/>
      <c r="AD23" s="43"/>
      <c r="AE23" s="49"/>
      <c r="AF23" s="49"/>
      <c r="AG23" s="49"/>
      <c r="AH23" s="49"/>
      <c r="AI23" s="49"/>
      <c r="AJ23" s="49"/>
      <c r="AK23" s="49"/>
      <c r="AL23" s="49"/>
      <c r="AM23" s="49"/>
      <c r="AN23" s="43"/>
      <c r="AO23" s="43"/>
      <c r="AP23" s="47"/>
    </row>
    <row r="24" spans="1:42" ht="9.9499999999999993" customHeight="1" x14ac:dyDescent="0.2">
      <c r="A24" s="98" t="s">
        <v>11</v>
      </c>
      <c r="B24" s="99"/>
      <c r="C24" s="99"/>
      <c r="D24" s="99"/>
      <c r="E24" s="99"/>
      <c r="F24" s="99"/>
      <c r="G24" s="99"/>
      <c r="H24" s="99"/>
      <c r="I24" s="99"/>
      <c r="J24" s="100"/>
      <c r="K24" s="9" t="s">
        <v>12</v>
      </c>
      <c r="L24" s="172" t="s">
        <v>13</v>
      </c>
      <c r="M24" s="173"/>
      <c r="N24" s="173"/>
      <c r="O24" s="173"/>
      <c r="P24" s="173"/>
      <c r="Q24" s="174"/>
      <c r="R24" s="98" t="s">
        <v>19</v>
      </c>
      <c r="S24" s="99"/>
      <c r="T24" s="99"/>
      <c r="U24" s="99"/>
      <c r="V24" s="99"/>
      <c r="W24" s="99"/>
      <c r="X24" s="99"/>
      <c r="Y24" s="40"/>
      <c r="Z24" s="41"/>
      <c r="AA24" s="9" t="str">
        <f>IF(C_PRIORITY="0","þ","¨")</f>
        <v>¨</v>
      </c>
      <c r="AB24" s="63" t="s">
        <v>20</v>
      </c>
      <c r="AC24" s="63"/>
      <c r="AD24" s="63"/>
      <c r="AE24" s="63"/>
      <c r="AF24" s="63"/>
      <c r="AG24" s="63"/>
      <c r="AH24" s="63"/>
      <c r="AI24" s="9" t="str">
        <f>IF(AND(C_PRIORITY&lt;&gt;"0",NOT(ISBLANK(C_PRIORITY))),"þ","¨")</f>
        <v>¨</v>
      </c>
      <c r="AJ24" s="63" t="s">
        <v>67</v>
      </c>
      <c r="AK24" s="63"/>
      <c r="AL24" s="63"/>
      <c r="AM24" s="63"/>
      <c r="AN24" s="63"/>
      <c r="AO24" s="63"/>
      <c r="AP24" s="64"/>
    </row>
    <row r="25" spans="1:42" ht="9.9499999999999993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9.9499999999999993" customHeight="1" x14ac:dyDescent="0.2">
      <c r="A26" s="97" t="s">
        <v>57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ht="9.9499999999999993" customHeight="1" x14ac:dyDescent="0.2">
      <c r="A27" s="98" t="s">
        <v>21</v>
      </c>
      <c r="B27" s="99"/>
      <c r="C27" s="99"/>
      <c r="D27" s="99"/>
      <c r="E27" s="99"/>
      <c r="F27" s="99"/>
      <c r="G27" s="99"/>
      <c r="H27" s="99"/>
      <c r="I27" s="99"/>
      <c r="J27" s="100"/>
      <c r="K27" s="90" t="str">
        <f>"" &amp; A_FIO</f>
        <v/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</row>
    <row r="28" spans="1:42" ht="9.9499999999999993" customHeight="1" x14ac:dyDescent="0.2">
      <c r="A28" s="69" t="s">
        <v>74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1"/>
    </row>
    <row r="29" spans="1:42" ht="9.9499999999999993" customHeight="1" x14ac:dyDescent="0.2">
      <c r="A29" s="72" t="str">
        <f>MID(C_FIOLATIN,1,1)</f>
        <v/>
      </c>
      <c r="B29" s="73"/>
      <c r="C29" s="72" t="str">
        <f>MID(C_FIOLATIN,2,1)</f>
        <v/>
      </c>
      <c r="D29" s="73"/>
      <c r="E29" s="72" t="str">
        <f>MID(C_FIOLATIN,3,1)</f>
        <v/>
      </c>
      <c r="F29" s="73"/>
      <c r="G29" s="72" t="str">
        <f>MID(C_FIOLATIN,4,1)</f>
        <v/>
      </c>
      <c r="H29" s="73"/>
      <c r="I29" s="72" t="str">
        <f>MID(C_FIOLATIN,5,1)</f>
        <v/>
      </c>
      <c r="J29" s="73"/>
      <c r="K29" s="72" t="str">
        <f>MID(C_FIOLATIN,6,1)</f>
        <v/>
      </c>
      <c r="L29" s="73"/>
      <c r="M29" s="72" t="str">
        <f>MID(C_FIOLATIN,7,1)</f>
        <v/>
      </c>
      <c r="N29" s="73"/>
      <c r="O29" s="72" t="str">
        <f>MID(C_FIOLATIN,8,1)</f>
        <v/>
      </c>
      <c r="P29" s="73"/>
      <c r="Q29" s="72" t="str">
        <f>MID(C_FIOLATIN,9,1)</f>
        <v/>
      </c>
      <c r="R29" s="73"/>
      <c r="S29" s="72" t="str">
        <f>MID(C_FIOLATIN,10,1)</f>
        <v/>
      </c>
      <c r="T29" s="73"/>
      <c r="U29" s="72" t="str">
        <f>MID(C_FIOLATIN,11,1)</f>
        <v/>
      </c>
      <c r="V29" s="73"/>
      <c r="W29" s="72" t="str">
        <f>MID(C_FIOLATIN,12,1)</f>
        <v/>
      </c>
      <c r="X29" s="73"/>
      <c r="Y29" s="72" t="str">
        <f>MID(C_FIOLATIN,13,1)</f>
        <v/>
      </c>
      <c r="Z29" s="73"/>
      <c r="AA29" s="72" t="str">
        <f>MID(C_FIOLATIN,14,1)</f>
        <v/>
      </c>
      <c r="AB29" s="73"/>
      <c r="AC29" s="72" t="str">
        <f>MID(C_FIOLATIN,15,1)</f>
        <v/>
      </c>
      <c r="AD29" s="73"/>
      <c r="AE29" s="72" t="str">
        <f>MID(C_FIOLATIN,16,1)</f>
        <v/>
      </c>
      <c r="AF29" s="73"/>
      <c r="AG29" s="72" t="str">
        <f>MID(C_FIOLATIN,17,1)</f>
        <v/>
      </c>
      <c r="AH29" s="73"/>
      <c r="AI29" s="72" t="str">
        <f>MID(C_FIOLATIN,18,1)</f>
        <v/>
      </c>
      <c r="AJ29" s="73"/>
      <c r="AK29" s="72" t="str">
        <f>MID(C_FIOLATIN,19,1)</f>
        <v/>
      </c>
      <c r="AL29" s="73"/>
      <c r="AM29" s="69" t="str">
        <f>MID(C_FIOLATIN,20,1)</f>
        <v/>
      </c>
      <c r="AN29" s="70"/>
      <c r="AO29" s="70"/>
      <c r="AP29" s="71"/>
    </row>
    <row r="30" spans="1:42" ht="9.9499999999999993" customHeight="1" x14ac:dyDescent="0.2">
      <c r="A30" s="98" t="s">
        <v>22</v>
      </c>
      <c r="B30" s="99"/>
      <c r="C30" s="99"/>
      <c r="D30" s="99"/>
      <c r="E30" s="99"/>
      <c r="F30" s="99"/>
      <c r="G30" s="99"/>
      <c r="H30" s="99"/>
      <c r="I30" s="99"/>
      <c r="J30" s="100"/>
      <c r="K30" s="90" t="str">
        <f>"" &amp; A_BIRTHDAY</f>
        <v/>
      </c>
      <c r="L30" s="63"/>
      <c r="M30" s="63"/>
      <c r="N30" s="63"/>
      <c r="O30" s="63"/>
      <c r="P30" s="64"/>
      <c r="Q30" s="98" t="s">
        <v>23</v>
      </c>
      <c r="R30" s="99"/>
      <c r="S30" s="99"/>
      <c r="T30" s="99"/>
      <c r="U30" s="99"/>
      <c r="V30" s="99"/>
      <c r="W30" s="100"/>
      <c r="X30" s="90" t="str">
        <f>"" &amp; A_BIRTHPLACE</f>
        <v/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</row>
    <row r="31" spans="1:42" ht="9.9499999999999993" customHeight="1" x14ac:dyDescent="0.2">
      <c r="A31" s="98" t="s">
        <v>24</v>
      </c>
      <c r="B31" s="99"/>
      <c r="C31" s="99"/>
      <c r="D31" s="99"/>
      <c r="E31" s="99"/>
      <c r="F31" s="99"/>
      <c r="G31" s="99"/>
      <c r="H31" s="99"/>
      <c r="I31" s="99"/>
      <c r="J31" s="100"/>
      <c r="K31" s="10" t="str">
        <f>IF(A_RESIDENT="1","þ","¨")</f>
        <v>¨</v>
      </c>
      <c r="L31" s="63" t="s">
        <v>25</v>
      </c>
      <c r="M31" s="63"/>
      <c r="N31" s="63"/>
      <c r="O31" s="63"/>
      <c r="P31" s="9" t="str">
        <f>IF(A_RESIDENT="0","þ","¨")</f>
        <v>¨</v>
      </c>
      <c r="Q31" s="63" t="s">
        <v>26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45"/>
      <c r="AG31" s="146"/>
      <c r="AH31" s="74" t="s">
        <v>27</v>
      </c>
      <c r="AI31" s="75"/>
      <c r="AJ31" s="76"/>
      <c r="AK31" s="8" t="str">
        <f>IF(A_SEX="М","þ","¨")</f>
        <v>¨</v>
      </c>
      <c r="AL31" s="11" t="s">
        <v>28</v>
      </c>
      <c r="AM31" s="11"/>
      <c r="AN31" s="8" t="str">
        <f>IF(A_SEX="Ж","þ","¨")</f>
        <v>¨</v>
      </c>
      <c r="AO31" s="11" t="s">
        <v>29</v>
      </c>
      <c r="AP31" s="12"/>
    </row>
    <row r="32" spans="1:42" ht="9.9499999999999993" customHeight="1" x14ac:dyDescent="0.2">
      <c r="A32" s="95" t="s">
        <v>30</v>
      </c>
      <c r="B32" s="95"/>
      <c r="C32" s="95"/>
      <c r="D32" s="95"/>
      <c r="E32" s="95"/>
      <c r="F32" s="95"/>
      <c r="G32" s="95"/>
      <c r="H32" s="95"/>
      <c r="I32" s="95"/>
      <c r="J32" s="95"/>
      <c r="K32" s="65" t="s">
        <v>31</v>
      </c>
      <c r="L32" s="65"/>
      <c r="M32" s="65"/>
      <c r="N32" s="65"/>
      <c r="O32" s="65"/>
      <c r="P32" s="10" t="str">
        <f>IF(A_DOCTYPE="Паспорт РФ","þ","¨")</f>
        <v>¨</v>
      </c>
      <c r="Q32" s="63" t="s">
        <v>32</v>
      </c>
      <c r="R32" s="63"/>
      <c r="S32" s="63"/>
      <c r="T32" s="63"/>
      <c r="U32" s="63"/>
      <c r="V32" s="9" t="str">
        <f>IF(AND(A_DOCTYPE&lt;&gt;"Паспорт РФ",NOT(ISBLANK(A_DOCTYPE))),"þ","¨")</f>
        <v>¨</v>
      </c>
      <c r="W32" s="63" t="s">
        <v>33</v>
      </c>
      <c r="X32" s="63"/>
      <c r="Y32" s="63"/>
      <c r="Z32" s="63"/>
      <c r="AA32" s="63"/>
      <c r="AB32" s="63"/>
      <c r="AC32" s="63"/>
      <c r="AD32" s="63"/>
      <c r="AE32" s="63"/>
      <c r="AF32" s="63" t="str">
        <f>IF(A_DOCTYPE&lt;&gt;"Паспорт РФ","" &amp; A_DOCTYPE,"")</f>
        <v/>
      </c>
      <c r="AG32" s="63"/>
      <c r="AH32" s="63"/>
      <c r="AI32" s="63"/>
      <c r="AJ32" s="63"/>
      <c r="AK32" s="63"/>
      <c r="AL32" s="63"/>
      <c r="AM32" s="63"/>
      <c r="AN32" s="63"/>
      <c r="AO32" s="63"/>
      <c r="AP32" s="64"/>
    </row>
    <row r="33" spans="1:42" ht="9.9499999999999993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65" t="s">
        <v>34</v>
      </c>
      <c r="L33" s="65"/>
      <c r="M33" s="65"/>
      <c r="N33" s="65"/>
      <c r="O33" s="65"/>
      <c r="P33" s="90" t="str">
        <f>IF(ISERR(FIND(" ",A_DOCNUM,1)),"",MID(A_DOCNUM,1,FIND(" ",A_DOCNUM,1)-1))</f>
        <v/>
      </c>
      <c r="Q33" s="63"/>
      <c r="R33" s="63"/>
      <c r="S33" s="64"/>
      <c r="T33" s="91" t="s">
        <v>35</v>
      </c>
      <c r="U33" s="92"/>
      <c r="V33" s="92"/>
      <c r="W33" s="92"/>
      <c r="X33" s="93"/>
      <c r="Y33" s="90" t="str">
        <f>IF(ISERR(FIND(" ",A_DOCNUM,1)),"" &amp; A_DOCNUM,MID(A_DOCNUM,FIND(" ",A_DOCNUM,1)+1,20))</f>
        <v/>
      </c>
      <c r="Z33" s="63"/>
      <c r="AA33" s="63"/>
      <c r="AB33" s="63"/>
      <c r="AC33" s="63"/>
      <c r="AD33" s="63"/>
      <c r="AE33" s="64"/>
      <c r="AF33" s="94" t="s">
        <v>36</v>
      </c>
      <c r="AG33" s="94"/>
      <c r="AH33" s="94"/>
      <c r="AI33" s="94"/>
      <c r="AJ33" s="94"/>
      <c r="AK33" s="66" t="str">
        <f>"" &amp; A_DOCDATE</f>
        <v/>
      </c>
      <c r="AL33" s="67"/>
      <c r="AM33" s="67"/>
      <c r="AN33" s="67"/>
      <c r="AO33" s="67"/>
      <c r="AP33" s="68"/>
    </row>
    <row r="34" spans="1:42" ht="9.9499999999999993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65" t="s">
        <v>37</v>
      </c>
      <c r="L34" s="65"/>
      <c r="M34" s="65"/>
      <c r="N34" s="65"/>
      <c r="O34" s="65"/>
      <c r="P34" s="77" t="str">
        <f>"" &amp; A_DOCPLACE &amp; " " &amp; A_DOCPLACE_P</f>
        <v xml:space="preserve"> 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</row>
    <row r="35" spans="1:42" ht="9.9499999999999993" customHeight="1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</row>
    <row r="36" spans="1:42" ht="9.9499999999999993" customHeight="1" x14ac:dyDescent="0.2">
      <c r="A36" s="78" t="s">
        <v>40</v>
      </c>
      <c r="B36" s="78"/>
      <c r="C36" s="78"/>
      <c r="D36" s="78"/>
      <c r="E36" s="78"/>
      <c r="F36" s="78"/>
      <c r="G36" s="78"/>
      <c r="H36" s="78"/>
      <c r="I36" s="78"/>
      <c r="J36" s="78"/>
      <c r="K36" s="65" t="s">
        <v>41</v>
      </c>
      <c r="L36" s="65"/>
      <c r="M36" s="65"/>
      <c r="N36" s="65"/>
      <c r="O36" s="77" t="str">
        <f>"" &amp; A_PHONE</f>
        <v/>
      </c>
      <c r="P36" s="77"/>
      <c r="Q36" s="77"/>
      <c r="R36" s="77"/>
      <c r="S36" s="77"/>
      <c r="T36" s="77"/>
      <c r="U36" s="77"/>
      <c r="V36" s="65" t="s">
        <v>42</v>
      </c>
      <c r="W36" s="65"/>
      <c r="X36" s="65"/>
      <c r="Y36" s="65"/>
      <c r="Z36" s="77" t="str">
        <f>"" &amp; A_PHONE_M</f>
        <v/>
      </c>
      <c r="AA36" s="77"/>
      <c r="AB36" s="77"/>
      <c r="AC36" s="77"/>
      <c r="AD36" s="77"/>
      <c r="AE36" s="77"/>
      <c r="AF36" s="77"/>
      <c r="AG36" s="65" t="s">
        <v>43</v>
      </c>
      <c r="AH36" s="65"/>
      <c r="AI36" s="65"/>
      <c r="AJ36" s="77"/>
      <c r="AK36" s="77"/>
      <c r="AL36" s="77"/>
      <c r="AM36" s="77"/>
      <c r="AN36" s="77"/>
      <c r="AO36" s="77"/>
      <c r="AP36" s="77"/>
    </row>
    <row r="37" spans="1:42" ht="9.9499999999999993" customHeight="1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</row>
    <row r="38" spans="1:42" ht="10.5" customHeight="1" x14ac:dyDescent="0.2">
      <c r="A38" s="97" t="s">
        <v>71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</row>
    <row r="39" spans="1:42" ht="10.5" customHeight="1" x14ac:dyDescent="0.2">
      <c r="A39" s="79" t="s">
        <v>9</v>
      </c>
      <c r="B39" s="156"/>
      <c r="C39" s="98" t="s">
        <v>47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</row>
    <row r="40" spans="1:42" ht="10.5" customHeight="1" x14ac:dyDescent="0.2">
      <c r="A40" s="157"/>
      <c r="B40" s="158"/>
      <c r="C40" s="140" t="s">
        <v>49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2"/>
      <c r="Z40" s="143" t="s">
        <v>48</v>
      </c>
      <c r="AA40" s="14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44"/>
    </row>
    <row r="41" spans="1:42" ht="10.5" customHeight="1" x14ac:dyDescent="0.2">
      <c r="A41" s="185" t="s">
        <v>50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/>
    </row>
    <row r="42" spans="1:42" ht="10.5" customHeight="1" x14ac:dyDescent="0.2">
      <c r="A42" s="188" t="s">
        <v>93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</row>
    <row r="43" spans="1:42" ht="10.5" customHeight="1" x14ac:dyDescent="0.2">
      <c r="A43" s="188" t="s">
        <v>51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3"/>
    </row>
    <row r="44" spans="1:42" ht="10.5" customHeight="1" x14ac:dyDescent="0.2">
      <c r="A44" s="133" t="s">
        <v>52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5"/>
    </row>
    <row r="45" spans="1:42" ht="11.2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2" ht="11.25" customHeight="1" x14ac:dyDescent="0.2">
      <c r="A46" s="79" t="s">
        <v>9</v>
      </c>
      <c r="B46" s="80"/>
      <c r="C46" s="74" t="s">
        <v>103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2" ht="24" customHeight="1" x14ac:dyDescent="0.2">
      <c r="A47" s="81" t="s">
        <v>104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</row>
    <row r="48" spans="1:42" ht="19.5" customHeight="1" x14ac:dyDescent="0.2">
      <c r="A48" s="84" t="s">
        <v>105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6"/>
    </row>
    <row r="49" spans="1:42" ht="19.5" customHeight="1" x14ac:dyDescent="0.2">
      <c r="A49" s="84" t="s">
        <v>106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6"/>
    </row>
    <row r="50" spans="1:42" ht="19.5" customHeight="1" x14ac:dyDescent="0.2">
      <c r="A50" s="87" t="s">
        <v>107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9"/>
    </row>
    <row r="51" spans="1:42" ht="9.9499999999999993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s="30" customFormat="1" ht="9.9499999999999993" customHeight="1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</row>
    <row r="53" spans="1:42" s="30" customFormat="1" ht="9.9499999999999993" customHeight="1" x14ac:dyDescent="0.2">
      <c r="A53" s="98" t="s">
        <v>21</v>
      </c>
      <c r="B53" s="99"/>
      <c r="C53" s="99"/>
      <c r="D53" s="99"/>
      <c r="E53" s="99"/>
      <c r="F53" s="99"/>
      <c r="G53" s="99"/>
      <c r="H53" s="99"/>
      <c r="I53" s="99"/>
      <c r="J53" s="100"/>
      <c r="K53" s="90" t="str">
        <f>"" &amp; C_FIO</f>
        <v/>
      </c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</row>
    <row r="54" spans="1:42" s="30" customFormat="1" ht="9.9499999999999993" customHeight="1" x14ac:dyDescent="0.2">
      <c r="A54" s="69" t="s">
        <v>74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1"/>
    </row>
    <row r="55" spans="1:42" s="30" customFormat="1" ht="9.9499999999999993" customHeight="1" x14ac:dyDescent="0.2">
      <c r="A55" s="72" t="str">
        <f>MID(C_FIOLATIN,1,1)</f>
        <v/>
      </c>
      <c r="B55" s="73"/>
      <c r="C55" s="72" t="str">
        <f>MID(C_FIOLATIN,2,1)</f>
        <v/>
      </c>
      <c r="D55" s="73"/>
      <c r="E55" s="72" t="str">
        <f>MID(C_FIOLATIN,3,1)</f>
        <v/>
      </c>
      <c r="F55" s="73"/>
      <c r="G55" s="72" t="str">
        <f>MID(C_FIOLATIN,4,1)</f>
        <v/>
      </c>
      <c r="H55" s="73"/>
      <c r="I55" s="72" t="str">
        <f>MID(C_FIOLATIN,5,1)</f>
        <v/>
      </c>
      <c r="J55" s="73"/>
      <c r="K55" s="72" t="str">
        <f>MID(C_FIOLATIN,6,1)</f>
        <v/>
      </c>
      <c r="L55" s="73"/>
      <c r="M55" s="72" t="str">
        <f>MID(C_FIOLATIN,7,1)</f>
        <v/>
      </c>
      <c r="N55" s="73"/>
      <c r="O55" s="72" t="str">
        <f>MID(C_FIOLATIN,8,1)</f>
        <v/>
      </c>
      <c r="P55" s="73"/>
      <c r="Q55" s="72" t="str">
        <f>MID(C_FIOLATIN,9,1)</f>
        <v/>
      </c>
      <c r="R55" s="73"/>
      <c r="S55" s="72" t="str">
        <f>MID(C_FIOLATIN,10,1)</f>
        <v/>
      </c>
      <c r="T55" s="73"/>
      <c r="U55" s="72" t="str">
        <f>MID(C_FIOLATIN,11,1)</f>
        <v/>
      </c>
      <c r="V55" s="73"/>
      <c r="W55" s="72" t="str">
        <f>MID(C_FIOLATIN,12,1)</f>
        <v/>
      </c>
      <c r="X55" s="73"/>
      <c r="Y55" s="72" t="str">
        <f>MID(C_FIOLATIN,13,1)</f>
        <v/>
      </c>
      <c r="Z55" s="73"/>
      <c r="AA55" s="72" t="str">
        <f>MID(C_FIOLATIN,14,1)</f>
        <v/>
      </c>
      <c r="AB55" s="73"/>
      <c r="AC55" s="72" t="str">
        <f>MID(C_FIOLATIN,15,1)</f>
        <v/>
      </c>
      <c r="AD55" s="73"/>
      <c r="AE55" s="72" t="str">
        <f>MID(C_FIOLATIN,16,1)</f>
        <v/>
      </c>
      <c r="AF55" s="73"/>
      <c r="AG55" s="72" t="str">
        <f>MID(C_FIOLATIN,17,1)</f>
        <v/>
      </c>
      <c r="AH55" s="73"/>
      <c r="AI55" s="72" t="str">
        <f>MID(C_FIOLATIN,18,1)</f>
        <v/>
      </c>
      <c r="AJ55" s="73"/>
      <c r="AK55" s="72" t="str">
        <f>MID(C_FIOLATIN,19,1)</f>
        <v/>
      </c>
      <c r="AL55" s="73"/>
      <c r="AM55" s="69" t="str">
        <f>MID(C_FIOLATIN,20,1)</f>
        <v/>
      </c>
      <c r="AN55" s="70"/>
      <c r="AO55" s="70"/>
      <c r="AP55" s="71"/>
    </row>
    <row r="56" spans="1:42" s="30" customFormat="1" ht="9.9499999999999993" customHeight="1" x14ac:dyDescent="0.2">
      <c r="A56" s="98" t="s">
        <v>14</v>
      </c>
      <c r="B56" s="99"/>
      <c r="C56" s="99"/>
      <c r="D56" s="99"/>
      <c r="E56" s="99"/>
      <c r="F56" s="99"/>
      <c r="G56" s="99"/>
      <c r="H56" s="99"/>
      <c r="I56" s="99"/>
      <c r="J56" s="100"/>
      <c r="K56" s="107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</row>
    <row r="57" spans="1:42" s="30" customFormat="1" ht="10.5" customHeight="1" x14ac:dyDescent="0.2">
      <c r="A57" s="98" t="s">
        <v>22</v>
      </c>
      <c r="B57" s="99"/>
      <c r="C57" s="99"/>
      <c r="D57" s="99"/>
      <c r="E57" s="99"/>
      <c r="F57" s="99"/>
      <c r="G57" s="99"/>
      <c r="H57" s="99"/>
      <c r="I57" s="99"/>
      <c r="J57" s="100"/>
      <c r="K57" s="90" t="str">
        <f>"" &amp; C_BIRTHDAY</f>
        <v/>
      </c>
      <c r="L57" s="63"/>
      <c r="M57" s="63"/>
      <c r="N57" s="63"/>
      <c r="O57" s="63"/>
      <c r="P57" s="64"/>
      <c r="Q57" s="98" t="s">
        <v>23</v>
      </c>
      <c r="R57" s="99"/>
      <c r="S57" s="99"/>
      <c r="T57" s="99"/>
      <c r="U57" s="99"/>
      <c r="V57" s="99"/>
      <c r="W57" s="100"/>
      <c r="X57" s="90" t="str">
        <f>"" &amp; C_BIRTHPLACE</f>
        <v/>
      </c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</row>
    <row r="58" spans="1:42" s="30" customFormat="1" ht="9.9499999999999993" customHeight="1" x14ac:dyDescent="0.2">
      <c r="A58" s="98" t="s">
        <v>24</v>
      </c>
      <c r="B58" s="99"/>
      <c r="C58" s="99"/>
      <c r="D58" s="99"/>
      <c r="E58" s="99"/>
      <c r="F58" s="99"/>
      <c r="G58" s="99"/>
      <c r="H58" s="99"/>
      <c r="I58" s="99"/>
      <c r="J58" s="100"/>
      <c r="K58" s="10" t="str">
        <f>IF(C_RESIDENT="1","þ","¨")</f>
        <v>¨</v>
      </c>
      <c r="L58" s="63" t="s">
        <v>25</v>
      </c>
      <c r="M58" s="63"/>
      <c r="N58" s="63"/>
      <c r="O58" s="63"/>
      <c r="P58" s="9" t="str">
        <f>IF(C_RESIDENT="0","þ","¨")</f>
        <v>¨</v>
      </c>
      <c r="Q58" s="63" t="s">
        <v>26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145"/>
      <c r="AG58" s="146"/>
      <c r="AH58" s="98" t="s">
        <v>27</v>
      </c>
      <c r="AI58" s="99"/>
      <c r="AJ58" s="100"/>
      <c r="AK58" s="8" t="str">
        <f>IF(C_SEX="М","þ","¨")</f>
        <v>¨</v>
      </c>
      <c r="AL58" s="11" t="s">
        <v>28</v>
      </c>
      <c r="AM58" s="11"/>
      <c r="AN58" s="8" t="str">
        <f>IF(C_SEX="Ж","þ","¨")</f>
        <v>¨</v>
      </c>
      <c r="AO58" s="11" t="s">
        <v>29</v>
      </c>
      <c r="AP58" s="12"/>
    </row>
    <row r="59" spans="1:42" s="30" customFormat="1" ht="9.9499999999999993" customHeight="1" x14ac:dyDescent="0.2">
      <c r="A59" s="95" t="s">
        <v>30</v>
      </c>
      <c r="B59" s="95"/>
      <c r="C59" s="95"/>
      <c r="D59" s="95"/>
      <c r="E59" s="95"/>
      <c r="F59" s="95"/>
      <c r="G59" s="95"/>
      <c r="H59" s="95"/>
      <c r="I59" s="95"/>
      <c r="J59" s="95"/>
      <c r="K59" s="65" t="s">
        <v>31</v>
      </c>
      <c r="L59" s="65"/>
      <c r="M59" s="65"/>
      <c r="N59" s="65"/>
      <c r="O59" s="65"/>
      <c r="P59" s="10" t="str">
        <f>IF(C_DOCTYPE="Паспорт РФ","þ","¨")</f>
        <v>¨</v>
      </c>
      <c r="Q59" s="63" t="s">
        <v>32</v>
      </c>
      <c r="R59" s="63"/>
      <c r="S59" s="63"/>
      <c r="T59" s="63"/>
      <c r="U59" s="63"/>
      <c r="V59" s="9" t="str">
        <f>IF(AND(C_DOCTYPE&lt;&gt;"Паспорт РФ",NOT(ISBLANK(C_DOCTYPE))),"þ","¨")</f>
        <v>¨</v>
      </c>
      <c r="W59" s="63" t="s">
        <v>33</v>
      </c>
      <c r="X59" s="63"/>
      <c r="Y59" s="63"/>
      <c r="Z59" s="63"/>
      <c r="AA59" s="63"/>
      <c r="AB59" s="63"/>
      <c r="AC59" s="63"/>
      <c r="AD59" s="63"/>
      <c r="AE59" s="63"/>
      <c r="AF59" s="63" t="str">
        <f>IF(C_DOCTYPE&lt;&gt;"Паспорт РФ","" &amp; C_DOCTYPE,"")</f>
        <v/>
      </c>
      <c r="AG59" s="63"/>
      <c r="AH59" s="63"/>
      <c r="AI59" s="63"/>
      <c r="AJ59" s="63"/>
      <c r="AK59" s="63"/>
      <c r="AL59" s="63"/>
      <c r="AM59" s="63"/>
      <c r="AN59" s="63"/>
      <c r="AO59" s="63"/>
      <c r="AP59" s="64"/>
    </row>
    <row r="60" spans="1:42" s="30" customFormat="1" ht="9.9499999999999993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65" t="s">
        <v>34</v>
      </c>
      <c r="L60" s="65"/>
      <c r="M60" s="65"/>
      <c r="N60" s="65"/>
      <c r="O60" s="65"/>
      <c r="P60" s="90" t="str">
        <f>IF(ISERR(FIND(" ",C_DOCNUM,1)),"",MID(C_DOCNUM,1,FIND(" ",C_DOCNUM,1)-1))</f>
        <v/>
      </c>
      <c r="Q60" s="63"/>
      <c r="R60" s="63"/>
      <c r="S60" s="64"/>
      <c r="T60" s="91" t="s">
        <v>35</v>
      </c>
      <c r="U60" s="92"/>
      <c r="V60" s="92"/>
      <c r="W60" s="92"/>
      <c r="X60" s="93"/>
      <c r="Y60" s="90" t="str">
        <f>IF(ISERR(FIND(" ",C_DOCNUM,1)),"" &amp; C_DOCNUM,MID(C_DOCNUM,FIND(" ",C_DOCNUM,1)+1,20))</f>
        <v/>
      </c>
      <c r="Z60" s="63"/>
      <c r="AA60" s="63"/>
      <c r="AB60" s="63"/>
      <c r="AC60" s="63"/>
      <c r="AD60" s="63"/>
      <c r="AE60" s="64"/>
      <c r="AF60" s="91" t="s">
        <v>36</v>
      </c>
      <c r="AG60" s="92"/>
      <c r="AH60" s="92"/>
      <c r="AI60" s="92"/>
      <c r="AJ60" s="93"/>
      <c r="AK60" s="66" t="str">
        <f>"" &amp; C_DOCDATE</f>
        <v/>
      </c>
      <c r="AL60" s="67"/>
      <c r="AM60" s="67"/>
      <c r="AN60" s="67"/>
      <c r="AO60" s="67"/>
      <c r="AP60" s="68"/>
    </row>
    <row r="61" spans="1:42" s="30" customFormat="1" ht="9.9499999999999993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65" t="s">
        <v>37</v>
      </c>
      <c r="L61" s="65"/>
      <c r="M61" s="65"/>
      <c r="N61" s="65"/>
      <c r="O61" s="65"/>
      <c r="P61" s="90" t="str">
        <f>"" &amp; C_DOCPLACE &amp; " " &amp; C_DOCPLACE_P</f>
        <v xml:space="preserve"> 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</row>
    <row r="62" spans="1:42" s="30" customFormat="1" ht="9.9499999999999993" customHeight="1" x14ac:dyDescent="0.2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8"/>
      <c r="Q62" s="28"/>
      <c r="R62" s="28"/>
      <c r="S62" s="28"/>
      <c r="T62" s="27"/>
      <c r="U62" s="27"/>
      <c r="V62" s="27"/>
      <c r="W62" s="27"/>
      <c r="X62" s="27"/>
      <c r="Y62" s="28"/>
      <c r="Z62" s="28"/>
      <c r="AA62" s="28"/>
      <c r="AB62" s="28"/>
      <c r="AC62" s="28"/>
      <c r="AD62" s="28"/>
      <c r="AE62" s="28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9"/>
    </row>
    <row r="63" spans="1:42" s="30" customFormat="1" ht="9.9499999999999993" customHeight="1" x14ac:dyDescent="0.2">
      <c r="A63" s="69" t="s">
        <v>38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1"/>
    </row>
    <row r="64" spans="1:42" s="30" customFormat="1" ht="9.9499999999999993" customHeight="1" x14ac:dyDescent="0.2">
      <c r="A64" s="90" t="s">
        <v>63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</row>
    <row r="65" spans="1:42" s="30" customFormat="1" ht="9.9499999999999993" customHeight="1" x14ac:dyDescent="0.2">
      <c r="A65" s="90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</row>
    <row r="66" spans="1:42" s="30" customFormat="1" ht="9.9499999999999993" customHeight="1" x14ac:dyDescent="0.2">
      <c r="A66" s="69" t="s">
        <v>39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1"/>
    </row>
    <row r="67" spans="1:42" s="30" customFormat="1" ht="9.9499999999999993" customHeight="1" x14ac:dyDescent="0.2">
      <c r="A67" s="90" t="str">
        <f>"" &amp; C_POSTADDR</f>
        <v/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</row>
    <row r="68" spans="1:42" s="30" customFormat="1" ht="9.9499999999999993" customHeight="1" x14ac:dyDescent="0.2">
      <c r="A68" s="90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</row>
    <row r="69" spans="1:42" s="30" customFormat="1" ht="9.9499999999999993" customHeight="1" x14ac:dyDescent="0.2">
      <c r="A69" s="98" t="s">
        <v>40</v>
      </c>
      <c r="B69" s="99"/>
      <c r="C69" s="99"/>
      <c r="D69" s="99"/>
      <c r="E69" s="99"/>
      <c r="F69" s="99"/>
      <c r="G69" s="99"/>
      <c r="H69" s="99"/>
      <c r="I69" s="99"/>
      <c r="J69" s="100"/>
      <c r="K69" s="65" t="s">
        <v>41</v>
      </c>
      <c r="L69" s="65"/>
      <c r="M69" s="65"/>
      <c r="N69" s="65"/>
      <c r="O69" s="77" t="str">
        <f>"" &amp; C_PHONE</f>
        <v/>
      </c>
      <c r="P69" s="77"/>
      <c r="Q69" s="77"/>
      <c r="R69" s="77"/>
      <c r="S69" s="77"/>
      <c r="T69" s="77"/>
      <c r="U69" s="77"/>
      <c r="V69" s="65" t="s">
        <v>42</v>
      </c>
      <c r="W69" s="65"/>
      <c r="X69" s="65"/>
      <c r="Y69" s="65"/>
      <c r="Z69" s="77" t="str">
        <f>"" &amp; C_PHONE_M</f>
        <v/>
      </c>
      <c r="AA69" s="77"/>
      <c r="AB69" s="77"/>
      <c r="AC69" s="77"/>
      <c r="AD69" s="77"/>
      <c r="AE69" s="77"/>
      <c r="AF69" s="77"/>
      <c r="AG69" s="91" t="s">
        <v>43</v>
      </c>
      <c r="AH69" s="92"/>
      <c r="AI69" s="93"/>
      <c r="AJ69" s="77"/>
      <c r="AK69" s="77"/>
      <c r="AL69" s="77"/>
      <c r="AM69" s="77"/>
      <c r="AN69" s="77"/>
      <c r="AO69" s="77"/>
      <c r="AP69" s="77"/>
    </row>
    <row r="70" spans="1:42" s="30" customFormat="1" ht="9.9499999999999993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1:42" ht="9.9499999999999993" customHeight="1" x14ac:dyDescent="0.2">
      <c r="A71" s="117" t="s">
        <v>44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ht="9" customHeight="1" x14ac:dyDescent="0.2">
      <c r="A72" s="130" t="s">
        <v>79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2"/>
    </row>
    <row r="73" spans="1:42" ht="9" customHeight="1" x14ac:dyDescent="0.2">
      <c r="A73" s="101" t="s">
        <v>77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3"/>
    </row>
    <row r="74" spans="1:42" ht="9" customHeight="1" x14ac:dyDescent="0.2">
      <c r="A74" s="101" t="s">
        <v>78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3"/>
    </row>
    <row r="75" spans="1:42" ht="9" customHeight="1" x14ac:dyDescent="0.2">
      <c r="A75" s="188" t="s">
        <v>94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90"/>
    </row>
    <row r="76" spans="1:42" ht="9" customHeight="1" x14ac:dyDescent="0.2">
      <c r="A76" s="101" t="s">
        <v>95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3"/>
    </row>
    <row r="77" spans="1:42" ht="9" customHeight="1" x14ac:dyDescent="0.2">
      <c r="A77" s="188" t="s">
        <v>80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90"/>
    </row>
    <row r="78" spans="1:42" ht="9" customHeight="1" x14ac:dyDescent="0.2">
      <c r="A78" s="101" t="s">
        <v>81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3"/>
    </row>
    <row r="79" spans="1:42" ht="9" customHeight="1" x14ac:dyDescent="0.2">
      <c r="A79" s="188" t="s">
        <v>97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90"/>
    </row>
    <row r="80" spans="1:42" ht="9" customHeight="1" x14ac:dyDescent="0.2">
      <c r="A80" s="101" t="s">
        <v>98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3"/>
    </row>
    <row r="81" spans="1:42" ht="9" customHeight="1" x14ac:dyDescent="0.2">
      <c r="A81" s="133" t="s">
        <v>96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5"/>
    </row>
    <row r="82" spans="1:42" ht="10.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ht="10.5" customHeight="1" x14ac:dyDescent="0.2">
      <c r="A83" s="33"/>
      <c r="B83" s="113" t="str">
        <f>"" &amp; C_DATE</f>
        <v/>
      </c>
      <c r="C83" s="113"/>
      <c r="D83" s="113"/>
      <c r="E83" s="113"/>
      <c r="F83" s="113"/>
      <c r="G83" s="113"/>
      <c r="H83" s="113"/>
      <c r="I83" s="113"/>
      <c r="J83" s="17"/>
      <c r="K83" s="17"/>
      <c r="L83" s="17"/>
      <c r="M83" s="19"/>
      <c r="N83" s="113"/>
      <c r="O83" s="113"/>
      <c r="P83" s="113"/>
      <c r="Q83" s="113"/>
      <c r="R83" s="113"/>
      <c r="S83" s="113"/>
      <c r="T83" s="113"/>
      <c r="U83" s="113"/>
      <c r="V83" s="17"/>
      <c r="W83" s="17"/>
      <c r="X83" s="17"/>
      <c r="Y83" s="19"/>
      <c r="Z83" s="113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33"/>
      <c r="AN83" s="33"/>
      <c r="AO83" s="33"/>
      <c r="AP83" s="33"/>
    </row>
    <row r="84" spans="1:42" ht="10.5" customHeight="1" x14ac:dyDescent="0.2">
      <c r="A84" s="33"/>
      <c r="B84" s="114" t="s">
        <v>45</v>
      </c>
      <c r="C84" s="114"/>
      <c r="D84" s="114"/>
      <c r="E84" s="114"/>
      <c r="F84" s="114"/>
      <c r="G84" s="114"/>
      <c r="H84" s="114"/>
      <c r="I84" s="114"/>
      <c r="J84" s="18"/>
      <c r="K84" s="18"/>
      <c r="L84" s="18"/>
      <c r="M84" s="19"/>
      <c r="N84" s="114" t="s">
        <v>58</v>
      </c>
      <c r="O84" s="114"/>
      <c r="P84" s="114"/>
      <c r="Q84" s="114"/>
      <c r="R84" s="114"/>
      <c r="S84" s="114"/>
      <c r="T84" s="114"/>
      <c r="U84" s="114"/>
      <c r="V84" s="18"/>
      <c r="W84" s="18"/>
      <c r="X84" s="18"/>
      <c r="Y84" s="19"/>
      <c r="Z84" s="116" t="s">
        <v>46</v>
      </c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33"/>
      <c r="AN84" s="33"/>
      <c r="AO84" s="33"/>
      <c r="AP84" s="33"/>
    </row>
    <row r="85" spans="1:42" ht="10.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ht="10.5" customHeight="1" x14ac:dyDescent="0.2">
      <c r="A86" s="121" t="s">
        <v>62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2"/>
    </row>
    <row r="87" spans="1:42" ht="10.5" customHeight="1" x14ac:dyDescent="0.2">
      <c r="A87" s="125" t="s">
        <v>82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42" t="str">
        <f>IF(C_PRIORITY="0","þ","¨")</f>
        <v>¨</v>
      </c>
      <c r="AA87" s="136" t="s">
        <v>83</v>
      </c>
      <c r="AB87" s="136"/>
      <c r="AC87" s="136"/>
      <c r="AD87" s="136"/>
      <c r="AE87" s="136"/>
      <c r="AF87" s="136"/>
      <c r="AG87" s="136"/>
      <c r="AH87" s="42" t="str">
        <f>IF(C_PRIORITY="0","þ","¨")</f>
        <v>¨</v>
      </c>
      <c r="AI87" s="136" t="s">
        <v>84</v>
      </c>
      <c r="AJ87" s="136"/>
      <c r="AK87" s="136"/>
      <c r="AL87" s="136"/>
      <c r="AM87" s="136"/>
      <c r="AN87" s="136"/>
      <c r="AO87" s="136"/>
      <c r="AP87" s="137"/>
    </row>
    <row r="88" spans="1:42" ht="10.5" customHeight="1" x14ac:dyDescent="0.2">
      <c r="A88" s="101" t="s">
        <v>85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3"/>
    </row>
    <row r="89" spans="1:42" ht="10.5" customHeight="1" x14ac:dyDescent="0.2">
      <c r="A89" s="101" t="s">
        <v>86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3"/>
    </row>
    <row r="90" spans="1:42" ht="27.75" customHeight="1" x14ac:dyDescent="0.2">
      <c r="A90" s="101" t="s">
        <v>113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3"/>
    </row>
    <row r="91" spans="1:42" ht="35.25" customHeight="1" x14ac:dyDescent="0.2">
      <c r="A91" s="101" t="s">
        <v>112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3"/>
    </row>
    <row r="92" spans="1:42" ht="43.5" customHeight="1" x14ac:dyDescent="0.2">
      <c r="A92" s="101" t="s">
        <v>111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3"/>
    </row>
    <row r="93" spans="1:42" ht="26.25" customHeight="1" x14ac:dyDescent="0.2">
      <c r="A93" s="104" t="s">
        <v>110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6"/>
    </row>
    <row r="94" spans="1:42" ht="16.5" customHeight="1" x14ac:dyDescent="0.2">
      <c r="A94" s="104" t="s">
        <v>108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9"/>
    </row>
    <row r="95" spans="1:42" ht="11.25" customHeight="1" x14ac:dyDescent="0.2">
      <c r="A95" s="104" t="s">
        <v>92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</row>
    <row r="96" spans="1:42" ht="10.5" customHeight="1" x14ac:dyDescent="0.2">
      <c r="A96" s="104" t="s">
        <v>87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6"/>
    </row>
    <row r="97" spans="1:42" ht="9.9499999999999993" customHeight="1" x14ac:dyDescent="0.2">
      <c r="A97" s="104" t="s">
        <v>88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6"/>
    </row>
    <row r="98" spans="1:42" ht="9" customHeight="1" x14ac:dyDescent="0.2">
      <c r="A98" s="127" t="s">
        <v>89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9"/>
    </row>
    <row r="99" spans="1:42" ht="9" customHeight="1" x14ac:dyDescent="0.2">
      <c r="A99" s="127" t="s">
        <v>90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9"/>
    </row>
    <row r="100" spans="1:42" ht="9" customHeight="1" x14ac:dyDescent="0.2">
      <c r="A100" s="104" t="s">
        <v>91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6"/>
    </row>
    <row r="101" spans="1:42" ht="24" customHeight="1" x14ac:dyDescent="0.2">
      <c r="A101" s="118" t="s">
        <v>109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</row>
    <row r="102" spans="1:42" ht="9.9499999999999993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9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</row>
    <row r="103" spans="1:42" ht="9.9499999999999993" customHeight="1" x14ac:dyDescent="0.2">
      <c r="A103" s="19"/>
      <c r="B103" s="19"/>
      <c r="C103" s="113" t="str">
        <f>"" &amp; C_DATE</f>
        <v/>
      </c>
      <c r="D103" s="113"/>
      <c r="E103" s="113"/>
      <c r="F103" s="113"/>
      <c r="G103" s="113"/>
      <c r="H103" s="113"/>
      <c r="I103" s="113"/>
      <c r="J103" s="113"/>
      <c r="K103" s="17"/>
      <c r="L103" s="17"/>
      <c r="M103" s="17"/>
      <c r="N103" s="19"/>
      <c r="O103" s="113"/>
      <c r="P103" s="113"/>
      <c r="Q103" s="113"/>
      <c r="R103" s="113"/>
      <c r="S103" s="113"/>
      <c r="T103" s="113"/>
      <c r="U103" s="113"/>
      <c r="V103" s="113"/>
      <c r="W103" s="17"/>
      <c r="X103" s="17"/>
      <c r="Y103" s="17"/>
      <c r="Z103" s="19"/>
      <c r="AA103" s="11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9"/>
      <c r="AO103" s="19"/>
      <c r="AP103" s="19"/>
    </row>
    <row r="104" spans="1:42" ht="9.9499999999999993" customHeight="1" x14ac:dyDescent="0.2">
      <c r="A104" s="19"/>
      <c r="B104" s="19"/>
      <c r="C104" s="114" t="s">
        <v>45</v>
      </c>
      <c r="D104" s="114"/>
      <c r="E104" s="114"/>
      <c r="F104" s="114"/>
      <c r="G104" s="114"/>
      <c r="H104" s="114"/>
      <c r="I104" s="114"/>
      <c r="J104" s="114"/>
      <c r="K104" s="18"/>
      <c r="L104" s="18"/>
      <c r="M104" s="18"/>
      <c r="N104" s="19"/>
      <c r="O104" s="114" t="s">
        <v>59</v>
      </c>
      <c r="P104" s="114"/>
      <c r="Q104" s="114"/>
      <c r="R104" s="114"/>
      <c r="S104" s="114"/>
      <c r="T104" s="114"/>
      <c r="U104" s="114"/>
      <c r="V104" s="114"/>
      <c r="W104" s="18"/>
      <c r="X104" s="18"/>
      <c r="Y104" s="18"/>
      <c r="Z104" s="19"/>
      <c r="AA104" s="116" t="s">
        <v>46</v>
      </c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9"/>
      <c r="AO104" s="19"/>
      <c r="AP104" s="19"/>
    </row>
    <row r="105" spans="1:42" s="23" customFormat="1" ht="9.9499999999999993" customHeight="1" x14ac:dyDescent="0.2">
      <c r="A105" s="117" t="s">
        <v>53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</row>
    <row r="106" spans="1:42" ht="9.9499999999999993" customHeight="1" x14ac:dyDescent="0.2">
      <c r="A106" s="98" t="s">
        <v>60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</row>
    <row r="107" spans="1:42" ht="9.9499999999999993" customHeight="1" x14ac:dyDescent="0.2">
      <c r="A107" s="2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20"/>
    </row>
    <row r="108" spans="1:42" ht="9.9499999999999993" customHeight="1" x14ac:dyDescent="0.2">
      <c r="A108" s="66" t="str">
        <f>"" &amp; P_DOLG_1</f>
        <v/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16"/>
      <c r="W108" s="113" t="str">
        <f>"" &amp; C_DATE</f>
        <v/>
      </c>
      <c r="X108" s="113"/>
      <c r="Y108" s="113"/>
      <c r="Z108" s="113"/>
      <c r="AA108" s="113"/>
      <c r="AB108" s="113"/>
      <c r="AC108" s="16"/>
      <c r="AD108" s="67"/>
      <c r="AE108" s="67"/>
      <c r="AF108" s="67"/>
      <c r="AG108" s="67"/>
      <c r="AH108" s="67"/>
      <c r="AI108" s="123" t="str">
        <f>IF(ISERR((FIND(" ",P_FIO_1,1))),"____________________"&amp;P_FIO_1,MID(P_FIO_1,1,FIND("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>____________________</v>
      </c>
      <c r="AJ108" s="123"/>
      <c r="AK108" s="123"/>
      <c r="AL108" s="123"/>
      <c r="AM108" s="123"/>
      <c r="AN108" s="123"/>
      <c r="AO108" s="123"/>
      <c r="AP108" s="124"/>
    </row>
    <row r="109" spans="1:42" ht="9.9499999999999993" customHeight="1" x14ac:dyDescent="0.2">
      <c r="A109" s="110" t="s">
        <v>54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 t="s">
        <v>45</v>
      </c>
      <c r="W109" s="111"/>
      <c r="X109" s="111"/>
      <c r="Y109" s="111"/>
      <c r="Z109" s="111"/>
      <c r="AA109" s="111"/>
      <c r="AB109" s="111"/>
      <c r="AC109" s="111"/>
      <c r="AD109" s="111" t="s">
        <v>55</v>
      </c>
      <c r="AE109" s="111"/>
      <c r="AF109" s="111"/>
      <c r="AG109" s="111"/>
      <c r="AH109" s="111"/>
      <c r="AI109" s="111" t="s">
        <v>46</v>
      </c>
      <c r="AJ109" s="111"/>
      <c r="AK109" s="111"/>
      <c r="AL109" s="111"/>
      <c r="AM109" s="111"/>
      <c r="AN109" s="111"/>
      <c r="AO109" s="111"/>
      <c r="AP109" s="112"/>
    </row>
    <row r="110" spans="1:42" ht="11.1" customHeight="1" x14ac:dyDescent="0.2"/>
  </sheetData>
  <mergeCells count="216">
    <mergeCell ref="N83:U83"/>
    <mergeCell ref="Z83:AL83"/>
    <mergeCell ref="B84:I84"/>
    <mergeCell ref="N84:U84"/>
    <mergeCell ref="Z84:AL84"/>
    <mergeCell ref="A63:AP63"/>
    <mergeCell ref="A64:AP64"/>
    <mergeCell ref="Z69:AF69"/>
    <mergeCell ref="AG69:AI69"/>
    <mergeCell ref="A66:AP66"/>
    <mergeCell ref="A67:AP67"/>
    <mergeCell ref="A78:AP78"/>
    <mergeCell ref="A79:AP79"/>
    <mergeCell ref="A80:AP80"/>
    <mergeCell ref="A41:AP41"/>
    <mergeCell ref="A42:AP42"/>
    <mergeCell ref="A74:AP74"/>
    <mergeCell ref="A75:AP75"/>
    <mergeCell ref="A76:AP76"/>
    <mergeCell ref="A77:AP77"/>
    <mergeCell ref="A43:AP43"/>
    <mergeCell ref="A44:AP44"/>
    <mergeCell ref="K61:O61"/>
    <mergeCell ref="A68:AP68"/>
    <mergeCell ref="AJ69:AP69"/>
    <mergeCell ref="A69:J69"/>
    <mergeCell ref="K69:N69"/>
    <mergeCell ref="O69:U69"/>
    <mergeCell ref="V69:Y69"/>
    <mergeCell ref="AC55:AD55"/>
    <mergeCell ref="A52:AP52"/>
    <mergeCell ref="AE55:AF55"/>
    <mergeCell ref="M55:N55"/>
    <mergeCell ref="O55:P55"/>
    <mergeCell ref="Q55:R55"/>
    <mergeCell ref="S55:T55"/>
    <mergeCell ref="A55:B55"/>
    <mergeCell ref="A56:J56"/>
    <mergeCell ref="A38:AP38"/>
    <mergeCell ref="A39:B40"/>
    <mergeCell ref="S18:Z18"/>
    <mergeCell ref="B12:AP12"/>
    <mergeCell ref="B13:AP13"/>
    <mergeCell ref="B14:AP14"/>
    <mergeCell ref="AA1:AP1"/>
    <mergeCell ref="A18:J23"/>
    <mergeCell ref="A24:J24"/>
    <mergeCell ref="L24:Q24"/>
    <mergeCell ref="R24:X24"/>
    <mergeCell ref="AB24:AH24"/>
    <mergeCell ref="K27:AP27"/>
    <mergeCell ref="A30:J30"/>
    <mergeCell ref="C39:AP39"/>
    <mergeCell ref="B15:AP15"/>
    <mergeCell ref="A4:AP4"/>
    <mergeCell ref="A5:AP5"/>
    <mergeCell ref="A6:AP6"/>
    <mergeCell ref="A9:AP9"/>
    <mergeCell ref="AA2:AP2"/>
    <mergeCell ref="AA3:AJ3"/>
    <mergeCell ref="AL3:AP3"/>
    <mergeCell ref="AM29:AP29"/>
    <mergeCell ref="B10:AP10"/>
    <mergeCell ref="A17:J17"/>
    <mergeCell ref="L17:O17"/>
    <mergeCell ref="A11:A15"/>
    <mergeCell ref="B11:AP11"/>
    <mergeCell ref="A37:AP37"/>
    <mergeCell ref="AJ24:AP24"/>
    <mergeCell ref="Q17:U17"/>
    <mergeCell ref="W17:Y17"/>
    <mergeCell ref="L18:Q18"/>
    <mergeCell ref="AB18:AH18"/>
    <mergeCell ref="L19:Q19"/>
    <mergeCell ref="S19:Z19"/>
    <mergeCell ref="AB19:AH19"/>
    <mergeCell ref="L20:P20"/>
    <mergeCell ref="U29:V29"/>
    <mergeCell ref="M29:N29"/>
    <mergeCell ref="A31:J31"/>
    <mergeCell ref="L31:O31"/>
    <mergeCell ref="Q31:V31"/>
    <mergeCell ref="W31:AG31"/>
    <mergeCell ref="Q29:R29"/>
    <mergeCell ref="S29:T29"/>
    <mergeCell ref="W29:X29"/>
    <mergeCell ref="C40:Y40"/>
    <mergeCell ref="Z40:AA40"/>
    <mergeCell ref="AB40:AP40"/>
    <mergeCell ref="A58:J58"/>
    <mergeCell ref="L58:O58"/>
    <mergeCell ref="Q58:V58"/>
    <mergeCell ref="W58:AG58"/>
    <mergeCell ref="AH58:AJ58"/>
    <mergeCell ref="A65:AP65"/>
    <mergeCell ref="A59:J61"/>
    <mergeCell ref="K59:O59"/>
    <mergeCell ref="Q59:U59"/>
    <mergeCell ref="W59:AE59"/>
    <mergeCell ref="P61:AP61"/>
    <mergeCell ref="P60:S60"/>
    <mergeCell ref="T60:X60"/>
    <mergeCell ref="Y60:AE60"/>
    <mergeCell ref="AF60:AJ60"/>
    <mergeCell ref="A57:J57"/>
    <mergeCell ref="K57:P57"/>
    <mergeCell ref="Q57:W57"/>
    <mergeCell ref="X57:AP57"/>
    <mergeCell ref="U55:V55"/>
    <mergeCell ref="AA55:AB55"/>
    <mergeCell ref="A86:AP86"/>
    <mergeCell ref="AI108:AP108"/>
    <mergeCell ref="A87:Y87"/>
    <mergeCell ref="AF59:AP59"/>
    <mergeCell ref="W108:AB108"/>
    <mergeCell ref="O103:V103"/>
    <mergeCell ref="AK60:AP60"/>
    <mergeCell ref="K60:O60"/>
    <mergeCell ref="A96:AP96"/>
    <mergeCell ref="A99:AP99"/>
    <mergeCell ref="A98:AP98"/>
    <mergeCell ref="A71:AP71"/>
    <mergeCell ref="A72:AP72"/>
    <mergeCell ref="A81:AP81"/>
    <mergeCell ref="A73:AP73"/>
    <mergeCell ref="A95:AP95"/>
    <mergeCell ref="A88:AP88"/>
    <mergeCell ref="A92:AP92"/>
    <mergeCell ref="A93:AP93"/>
    <mergeCell ref="A90:AP90"/>
    <mergeCell ref="AA87:AG87"/>
    <mergeCell ref="AI87:AP87"/>
    <mergeCell ref="A94:AP94"/>
    <mergeCell ref="B83:I83"/>
    <mergeCell ref="A109:U109"/>
    <mergeCell ref="V109:AC109"/>
    <mergeCell ref="AD109:AH109"/>
    <mergeCell ref="AI109:AP109"/>
    <mergeCell ref="A108:U108"/>
    <mergeCell ref="AA103:AM103"/>
    <mergeCell ref="C104:J104"/>
    <mergeCell ref="A100:AP100"/>
    <mergeCell ref="O104:V104"/>
    <mergeCell ref="A106:AP106"/>
    <mergeCell ref="AG102:AP102"/>
    <mergeCell ref="C103:J103"/>
    <mergeCell ref="AA104:AM104"/>
    <mergeCell ref="A105:AP105"/>
    <mergeCell ref="A101:AP101"/>
    <mergeCell ref="AD108:AH108"/>
    <mergeCell ref="A8:AP8"/>
    <mergeCell ref="A26:AP26"/>
    <mergeCell ref="A27:J27"/>
    <mergeCell ref="K34:O34"/>
    <mergeCell ref="K30:P30"/>
    <mergeCell ref="A91:AP91"/>
    <mergeCell ref="A97:AP97"/>
    <mergeCell ref="A89:AP89"/>
    <mergeCell ref="K53:AP53"/>
    <mergeCell ref="A53:J53"/>
    <mergeCell ref="G55:H55"/>
    <mergeCell ref="I55:J55"/>
    <mergeCell ref="K55:L55"/>
    <mergeCell ref="K56:AP56"/>
    <mergeCell ref="E55:F55"/>
    <mergeCell ref="W55:X55"/>
    <mergeCell ref="Y55:Z55"/>
    <mergeCell ref="A54:AP54"/>
    <mergeCell ref="Q30:W30"/>
    <mergeCell ref="X30:AP30"/>
    <mergeCell ref="C55:D55"/>
    <mergeCell ref="AG55:AH55"/>
    <mergeCell ref="AI55:AJ55"/>
    <mergeCell ref="AK55:AL55"/>
    <mergeCell ref="AM55:AP55"/>
    <mergeCell ref="AH31:AJ31"/>
    <mergeCell ref="AJ36:AP36"/>
    <mergeCell ref="A36:J36"/>
    <mergeCell ref="K36:N36"/>
    <mergeCell ref="O36:U36"/>
    <mergeCell ref="A46:B46"/>
    <mergeCell ref="C46:AP46"/>
    <mergeCell ref="A47:AP47"/>
    <mergeCell ref="A48:AP48"/>
    <mergeCell ref="A49:AP49"/>
    <mergeCell ref="A50:AP50"/>
    <mergeCell ref="V36:Y36"/>
    <mergeCell ref="Z36:AF36"/>
    <mergeCell ref="AG36:AI36"/>
    <mergeCell ref="P33:S33"/>
    <mergeCell ref="T33:X33"/>
    <mergeCell ref="Y33:AE33"/>
    <mergeCell ref="AF33:AJ33"/>
    <mergeCell ref="A32:J34"/>
    <mergeCell ref="K32:O32"/>
    <mergeCell ref="Q32:U32"/>
    <mergeCell ref="P34:AP34"/>
    <mergeCell ref="W32:AE32"/>
    <mergeCell ref="AF32:AP32"/>
    <mergeCell ref="K33:O33"/>
    <mergeCell ref="AK33:AP33"/>
    <mergeCell ref="A28:AP28"/>
    <mergeCell ref="A29:B29"/>
    <mergeCell ref="C29:D29"/>
    <mergeCell ref="E29:F29"/>
    <mergeCell ref="G29:H29"/>
    <mergeCell ref="I29:J29"/>
    <mergeCell ref="K29:L29"/>
    <mergeCell ref="AG29:AH29"/>
    <mergeCell ref="AI29:AJ29"/>
    <mergeCell ref="AK29:AL29"/>
    <mergeCell ref="O29:P29"/>
    <mergeCell ref="AC29:AD29"/>
    <mergeCell ref="Y29:Z29"/>
    <mergeCell ref="AA29:AB29"/>
    <mergeCell ref="AE29:AF2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K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57</vt:i4>
      </vt:variant>
    </vt:vector>
  </HeadingPairs>
  <TitlesOfParts>
    <vt:vector size="58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  <vt:lpstr>чсм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mulikova</dc:creator>
  <cp:lastModifiedBy>Барышникова Ольга Ивановна</cp:lastModifiedBy>
  <cp:lastPrinted>2020-03-05T11:22:51Z</cp:lastPrinted>
  <dcterms:created xsi:type="dcterms:W3CDTF">1996-10-08T23:32:33Z</dcterms:created>
  <dcterms:modified xsi:type="dcterms:W3CDTF">2020-03-24T09:48:57Z</dcterms:modified>
</cp:coreProperties>
</file>