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Бланк" sheetId="1" r:id="rId1"/>
  </sheets>
  <definedNames>
    <definedName name="A_BIRTHDAY">'Бланк'!$G$3</definedName>
    <definedName name="A_BIRTHPLACE">'Бланк'!$H$3</definedName>
    <definedName name="A_DATE">'Бланк'!$C$3</definedName>
    <definedName name="A_DOCDATE">'Бланк'!$K$3</definedName>
    <definedName name="A_DOCNUM">'Бланк'!$J$3</definedName>
    <definedName name="A_DOCPLACE">'Бланк'!$L$3</definedName>
    <definedName name="A_DOCPLACE_P">'Бланк'!$M$3</definedName>
    <definedName name="A_DOCTYPE">'Бланк'!$I$3</definedName>
    <definedName name="A_FACTORY_NAME">'Бланк'!$M$2</definedName>
    <definedName name="A_FIO">'Бланк'!$D$3</definedName>
    <definedName name="A_INN">'Бланк'!$X$2</definedName>
    <definedName name="A_NUM">'Бланк'!$B$3</definedName>
    <definedName name="A_PHONE">'Бланк'!$Y$2</definedName>
    <definedName name="A_PHONE_M">'Бланк'!$Z$2</definedName>
    <definedName name="A_POSTADDR">'Бланк'!$O$3</definedName>
    <definedName name="A_REGADDR">'Бланк'!$N$3</definedName>
    <definedName name="A_RESIDENT">'Бланк'!$E$3</definedName>
    <definedName name="A_SEX">'Бланк'!$F$3</definedName>
    <definedName name="ACC">'Бланк'!#REF!</definedName>
    <definedName name="ACC_2">'Бланк'!#REF!</definedName>
    <definedName name="ACCDATE">'Бланк'!#REF!</definedName>
    <definedName name="ACCDATE_2">'Бланк'!#REF!</definedName>
    <definedName name="asd">'Бланк'!$A$6</definedName>
    <definedName name="BIRTHDAY">'Бланк'!#REF!</definedName>
    <definedName name="BIRTHPLACE">'Бланк'!#REF!</definedName>
    <definedName name="C_BIRTHDAY">'Бланк'!$AD$3</definedName>
    <definedName name="C_BIRTHPLACE">'Бланк'!$AE$3</definedName>
    <definedName name="C_DATE">'Бланк'!$P$3</definedName>
    <definedName name="C_DATE_B">'Бланк'!$W$3</definedName>
    <definedName name="C_DATE_E">'Бланк'!$X$3</definedName>
    <definedName name="C_DOCDATE">'Бланк'!$AH$3</definedName>
    <definedName name="C_DOCNUM">'Бланк'!$AG$3</definedName>
    <definedName name="C_DOCPLACE">'Бланк'!$AI$3</definedName>
    <definedName name="C_DOCPLACE_P">'Бланк'!$AJ$3</definedName>
    <definedName name="C_DOCTYPE">'Бланк'!$AF$3</definedName>
    <definedName name="C_FACTORY_NAME">'Бланк'!$AM$3</definedName>
    <definedName name="C_FIO">'Бланк'!$AB$3</definedName>
    <definedName name="C_FIOLATIN">'Бланк'!$Y$3</definedName>
    <definedName name="C_GDL">'Бланк'!#REF!</definedName>
    <definedName name="C_INN">'Бланк'!$S$3</definedName>
    <definedName name="C_IPDL">'Бланк'!#REF!</definedName>
    <definedName name="C_NUM">'Бланк'!$V$3</definedName>
    <definedName name="C_PHONE">'Бланк'!$T$3</definedName>
    <definedName name="C_PHONE_M">'Бланк'!$U$3</definedName>
    <definedName name="C_PMODL">'Бланк'!#REF!</definedName>
    <definedName name="C_POSTADDR">'Бланк'!$AL$3</definedName>
    <definedName name="C_PRIORITY">'Бланк'!$Z$3</definedName>
    <definedName name="C_REASON">'Бланк'!$AA$3</definedName>
    <definedName name="C_REGADDR">'Бланк'!$AK$3</definedName>
    <definedName name="C_RESIDENT">'Бланк'!$AC$3</definedName>
    <definedName name="C_SECRET">'Бланк'!$Q$3</definedName>
    <definedName name="C_SEX">'Бланк'!$R$3</definedName>
    <definedName name="CARD_NUM">'Бланк'!#REF!</definedName>
    <definedName name="CARD_NUM_2">'Бланк'!#REF!</definedName>
    <definedName name="CARDBEGINDATE">'Бланк'!#REF!</definedName>
    <definedName name="CARDBEGINDATE_2">'Бланк'!#REF!</definedName>
    <definedName name="CARDNUM">'Бланк'!#REF!</definedName>
    <definedName name="CARDNUM_2">'Бланк'!#REF!</definedName>
    <definedName name="D_NUM">'Бланк'!$A$3</definedName>
    <definedName name="F_NAME">'Бланк'!#REF!</definedName>
    <definedName name="F_PHONE">'Бланк'!#REF!</definedName>
    <definedName name="FIO_LATIN">'Бланк'!#REF!</definedName>
    <definedName name="FIO_LATIN_2">'Бланк'!#REF!</definedName>
    <definedName name="FIRSTNAME">'Бланк'!#REF!</definedName>
    <definedName name="FIRSTNAME_2">'Бланк'!#REF!</definedName>
    <definedName name="HOMEADDRES">'Бланк'!#REF!</definedName>
    <definedName name="IPDL">'Бланк'!#REF!</definedName>
    <definedName name="IPDL_2">'Бланк'!#REF!</definedName>
    <definedName name="N_DOG">'Бланк'!#REF!</definedName>
    <definedName name="P_DOLG_1">'Бланк'!$N$2</definedName>
    <definedName name="P_DOLG_2">'Бланк'!$P$2</definedName>
    <definedName name="P_DOLG_3">'Бланк'!$R$2</definedName>
    <definedName name="P_DOLG_4">'Бланк'!$T$2</definedName>
    <definedName name="P_DOLG_5">'Бланк'!$V$2</definedName>
    <definedName name="P_FIO_1">'Бланк'!$O$2</definedName>
    <definedName name="P_FIO_2">'Бланк'!$Q$2</definedName>
    <definedName name="P_FIO_3">'Бланк'!$S$2</definedName>
    <definedName name="P_FIO_4">'Бланк'!$U$2</definedName>
    <definedName name="P_FIO_5">'Бланк'!$W$2</definedName>
    <definedName name="PDL">'Бланк'!#REF!</definedName>
    <definedName name="PDL_2">'Бланк'!#REF!</definedName>
    <definedName name="POSTADDRES">'Бланк'!#REF!</definedName>
    <definedName name="qwe">'Бланк'!$F$6</definedName>
    <definedName name="RIPDL">'Бланк'!#REF!</definedName>
    <definedName name="RIPDL_2">'Бланк'!#REF!</definedName>
    <definedName name="SECONDNAME">'Бланк'!#REF!</definedName>
    <definedName name="SECONDNAME_2">'Бланк'!#REF!</definedName>
    <definedName name="Sign1">'Бланк'!#REF!</definedName>
    <definedName name="Sign1d">'Бланк'!#REF!</definedName>
    <definedName name="Sign2">'Бланк'!#REF!</definedName>
    <definedName name="Sign2d">'Бланк'!#REF!</definedName>
    <definedName name="Sign3">'Бланк'!#REF!</definedName>
    <definedName name="Sign3d">'Бланк'!#REF!</definedName>
    <definedName name="SURNAME">'Бланк'!#REF!</definedName>
    <definedName name="SURNAME_2">'Бланк'!#REF!</definedName>
    <definedName name="Z_DATE">'Бланк'!$AN$3</definedName>
    <definedName name="чсм">'Бланк'!$Y$4</definedName>
  </definedNames>
  <calcPr fullCalcOnLoad="1"/>
</workbook>
</file>

<file path=xl/sharedStrings.xml><?xml version="1.0" encoding="utf-8"?>
<sst xmlns="http://schemas.openxmlformats.org/spreadsheetml/2006/main" count="160" uniqueCount="123">
  <si>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</si>
  <si>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</si>
  <si>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family val="0"/>
      </rPr>
      <t>û</t>
    </r>
    <r>
      <rPr>
        <sz val="6"/>
        <rFont val="Arial"/>
        <family val="2"/>
      </rPr>
      <t xml:space="preserve"> или </t>
    </r>
    <r>
      <rPr>
        <sz val="6"/>
        <rFont val="Wingdings"/>
        <family val="0"/>
      </rPr>
      <t>ü</t>
    </r>
    <r>
      <rPr>
        <sz val="6"/>
        <rFont val="Arial"/>
        <family val="2"/>
      </rPr>
      <t>)</t>
    </r>
  </si>
  <si>
    <t>ЗАЯВЛЕНИЕ</t>
  </si>
  <si>
    <t>VISA Classic</t>
  </si>
  <si>
    <t>VISA Gold</t>
  </si>
  <si>
    <t>VISA Platinum</t>
  </si>
  <si>
    <t xml:space="preserve">MasterCard Standard    </t>
  </si>
  <si>
    <t>MasterCard Gold</t>
  </si>
  <si>
    <t>¨</t>
  </si>
  <si>
    <t>MasterCard Platinum</t>
  </si>
  <si>
    <t>Срок действия карты</t>
  </si>
  <si>
    <t>þ</t>
  </si>
  <si>
    <t>3 года</t>
  </si>
  <si>
    <t>Кодовое слово</t>
  </si>
  <si>
    <t>Валюта счета</t>
  </si>
  <si>
    <t>рубль РФ</t>
  </si>
  <si>
    <t>доллар США</t>
  </si>
  <si>
    <t>евро</t>
  </si>
  <si>
    <t>Предоставление</t>
  </si>
  <si>
    <t>плановое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</si>
  <si>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</si>
  <si>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</si>
  <si>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</si>
  <si>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</si>
  <si>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</si>
  <si>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</si>
  <si>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</si>
  <si>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</si>
  <si>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</si>
  <si>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</si>
  <si>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</si>
  <si>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</si>
  <si>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</si>
  <si>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</si>
  <si>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</si>
  <si>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</si>
  <si>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</si>
  <si>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</si>
  <si>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</si>
  <si>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Контактные телефоны</t>
  </si>
  <si>
    <t>домашний</t>
  </si>
  <si>
    <t>мобильный</t>
  </si>
  <si>
    <t>рабочий</t>
  </si>
  <si>
    <t>Настоящим подтверждаю, что: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</si>
  <si>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</si>
  <si>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</si>
  <si>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</si>
  <si>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</si>
  <si>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</si>
  <si>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В случае предоставления доступа к услугам я:</t>
  </si>
  <si>
    <r>
      <t>ü</t>
    </r>
    <r>
      <rPr>
        <sz val="6"/>
        <rFont val="Arial"/>
        <family val="2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</si>
  <si>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</si>
  <si>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Заполняется Банком</t>
  </si>
  <si>
    <t>(должность)</t>
  </si>
  <si>
    <t>(подпись)</t>
  </si>
  <si>
    <t xml:space="preserve"> Данные владельца счета:</t>
  </si>
  <si>
    <t>(подпись владельца счета)</t>
  </si>
  <si>
    <t>(подпись держателя доп. карты)</t>
  </si>
  <si>
    <t>Заявление клиентов принято и проверено. Личности клиентов удостоверены.</t>
  </si>
  <si>
    <t>Прошу предоставить дополнительную карту на условиях, предусмотренных АО Банк "Национальный стандарт",</t>
  </si>
  <si>
    <t>Обработка персональных данных.</t>
  </si>
  <si>
    <t xml:space="preserve"> </t>
  </si>
  <si>
    <t>Предоставление дополнительной карты другому держателю</t>
  </si>
  <si>
    <t xml:space="preserve">"Национальный стандарт".Я соглашаюсь с тем,что все операции, совершенные держателем дополнительной карты с использованием дополнительной карты
</t>
  </si>
  <si>
    <t>будут приравнены к операциям,совершенным держателем основной карты.</t>
  </si>
  <si>
    <t>срочное</t>
  </si>
  <si>
    <t xml:space="preserve"> Данные держателя дополнительной карты (не заполняется, если держатель - владелец счета):</t>
  </si>
  <si>
    <t xml:space="preserve">Настоящим я доверяю держателю дополнительной карты совершать операции с использованием дополнительной карты в соответсвии с Тарифами по выпуску и
</t>
  </si>
  <si>
    <t xml:space="preserve">Прошу предоставить доступ к услугам:  </t>
  </si>
  <si>
    <t>VISA Infinite</t>
  </si>
  <si>
    <t>MasterCard Black</t>
  </si>
  <si>
    <t>Имя и Фамилия в латинской транслитерации (не более 19 символов с разделителем)</t>
  </si>
  <si>
    <t>Предоставление дополнительной карты на мое имя</t>
  </si>
  <si>
    <t xml:space="preserve">Тип карточного продукта </t>
  </si>
  <si>
    <t>Основной карты, а так же пополнять остаток денежных средств на Счете, в том чисое с использованием Дополнительной карты, в течение 3 (трех) лет с даты выпуска</t>
  </si>
  <si>
    <t>Дополнительной карты*;</t>
  </si>
  <si>
    <r>
      <t>ü</t>
    </r>
    <r>
      <rPr>
        <sz val="6"/>
        <rFont val="Arial"/>
        <family val="2"/>
      </rPr>
      <t xml:space="preserve"> доверяю указанному мною Держателю совершать расходные операции с использование Дополнительной карты по Счету Основной карты в пределах платежного лимита
</t>
    </r>
  </si>
  <si>
    <r>
      <t>ü</t>
    </r>
    <r>
      <rPr>
        <sz val="6"/>
        <rFont val="Arial"/>
        <family val="2"/>
      </rPr>
      <t xml:space="preserve"> принимаю на себя полную имущественную ответственность перед АО Банк "Национальный стандарт" за все операции и сделки, произведенные с использованием 
</t>
    </r>
  </si>
  <si>
    <t>Дополнительной карты, в том числе за убытки АО Банк "Национальный стандарт" и иных участников расчетов, возникшие при совершении указанных операций и сделок;</t>
  </si>
  <si>
    <t xml:space="preserve">В соответствии с Федеральным законом от 27.07.2006 г. № 152-ФЗ «О персональных данных»
</t>
  </si>
  <si>
    <t>даю</t>
  </si>
  <si>
    <t xml:space="preserve">не даю </t>
  </si>
  <si>
    <t>свое согласие на обработку АО Банк "Национальный стандарт" (115093,г.Москва, Партийный пер. д.1,корп. 57,стр.2,3) моих персональных данных и подтверждаю, что</t>
  </si>
  <si>
    <t>давая (не давая) такое согласие, я действую своей волей и в своем интересе.</t>
  </si>
  <si>
    <t>Согласие распространяется на следующую информацию: мои фамилия, имя, отчество, дата и место рождения, паспортные данные, данные документов, удостоверяющих</t>
  </si>
  <si>
    <t>личность, адрес, в том числе адрес электронной почты, телефон, семейное, финансовое, имущественное положение, иная информация, относящаяся к моей личности и</t>
  </si>
  <si>
    <t>связанная с установлением договорных отношений (в случае необходимости).</t>
  </si>
  <si>
    <t>Федерации.</t>
  </si>
  <si>
    <t>Согласие предоставляется на осуществление любых действий в отношении моих персональных данных, которые необходимы для достижения вышеуказанных целей,</t>
  </si>
  <si>
    <t>включая без ограничения: сбор, запись, обработку, систематизацию, накопление, хранение, уточнение (обновление, изменение), извлечение, использование, передача</t>
  </si>
  <si>
    <t>(распространение), обезличивание, блокирование, удаление, уничтожение, а также на передачу моих персональных данных для достижения указанных выше целей третьему</t>
  </si>
  <si>
    <t>лицу (в том числе не кредитной и небанковской организации), передачи Банком принадлежащих ему функций и полномочий иному лицу, а также при привлечении третьих</t>
  </si>
  <si>
    <t>лиц к оказанию услуг в указанных целях. Банк вправе в необходимом объеме раскрывать для совершения вышеуказанных действий информацию обо мне (включая</t>
  </si>
  <si>
    <t>мои  персональные данные) таким третьим лицам, их агентам и иным уполномоченным ими лицам, а также предоставлять таким лицам соответствующие документы, содержащие</t>
  </si>
  <si>
    <t>указанную информацию, осуществлять иные действия с моими персональными данными в строгом соответствии с действующим законодательством.</t>
  </si>
  <si>
    <t>Настоящее согласие может быть отозвано посредством направления мною письменного уведомления Банку в произвольной форме по почте заказным письмом с уведомле-</t>
  </si>
  <si>
    <t xml:space="preserve">нием о вручении, либо вручения уведомления лично под роспись представителю Банка, если иное не установлено законодательством Российской Федерации.  В случае </t>
  </si>
  <si>
    <t>отзыва согласия на обработку персональных данных прекращение обработки персональных данных происходит только после полного исполнения Сторонами обязательств,</t>
  </si>
  <si>
    <t xml:space="preserve"> вытекающих из договорных отношений, а уничтожение персональных данных производится не ранее истечения срока хранения, установленного для конкретного вида</t>
  </si>
  <si>
    <t xml:space="preserve">документов, если персональные данные содержатся в указанных документах. </t>
  </si>
  <si>
    <t>Настоящее согласие дано мной до истечения пятилетнего срока с момента прекращения обязательств по договору банковского счета.</t>
  </si>
  <si>
    <t xml:space="preserve"> "Национальный стандарт", информирования меня о новых продуктах и услугах Банка, а также обеспечения соблюдения законов и нормативных правовых актов Российской</t>
  </si>
  <si>
    <t xml:space="preserve">Согласие на обработку персональных данных дается мною в целях выпуска  на мое имя и использования Дополнительной карты в рамках договора банковского счета, </t>
  </si>
  <si>
    <r>
      <t>ü</t>
    </r>
    <r>
      <rPr>
        <sz val="6"/>
        <rFont val="Arial"/>
        <family val="2"/>
      </rPr>
      <t xml:space="preserve"> соглашаюсь получать информационные материалы из Банка на свой мобильный телефон;</t>
    </r>
  </si>
  <si>
    <t>не обязан сообщать мне причины отказа и возвращать Заявление;</t>
  </si>
  <si>
    <t>* не применяется при выпуске Дополнительной карты на имя Держателя Основной карты</t>
  </si>
  <si>
    <t xml:space="preserve"> заявления ознакомлен.</t>
  </si>
  <si>
    <t>Карта "С заботой о Вас"</t>
  </si>
  <si>
    <t>Зарплатный</t>
  </si>
  <si>
    <t>Зарплатный+</t>
  </si>
  <si>
    <t>Карта Молодёжка</t>
  </si>
  <si>
    <t>Настоящим отказываюсь от sms-информирования об операциях совершенных с использованием карты.</t>
  </si>
  <si>
    <r>
      <rPr>
        <sz val="6"/>
        <rFont val="Wingdings"/>
        <family val="0"/>
      </rPr>
      <t xml:space="preserve">ü </t>
    </r>
    <r>
      <rPr>
        <sz val="6"/>
        <rFont val="Arial"/>
        <family val="2"/>
      </rPr>
      <t>При этом я уведомлен(а) и понимаю, что при отказе от услуги SMS - оповещения у меня возникает риск полного снятия мошенниками денежных средств с банковского счета, открытого для расчетов по операциям с использованием банковской карты, при утрате/краже карты путем использования мошенниками самой карты и/или информации по карте.</t>
    </r>
  </si>
  <si>
    <r>
      <rPr>
        <sz val="6"/>
        <rFont val="Wingdings"/>
        <family val="0"/>
      </rPr>
      <t xml:space="preserve">ü </t>
    </r>
    <r>
      <rPr>
        <sz val="6"/>
        <rFont val="Arial"/>
        <family val="2"/>
      </rPr>
      <t>Я осознанно отказываюсь от возможности мгновенного получения  SMS–уведомлений  о проведенной операции и, соответственно, понимаю, что отказываюсь от  возможности заблокировать карту сразу после получения  SMS–уведомления о несанкционированной операции с использованием карты.</t>
    </r>
  </si>
  <si>
    <r>
      <rPr>
        <sz val="6"/>
        <rFont val="Wingdings"/>
        <family val="0"/>
      </rPr>
      <t xml:space="preserve">ü </t>
    </r>
    <r>
      <rPr>
        <sz val="6"/>
        <rFont val="Arial"/>
        <family val="2"/>
      </rPr>
      <t>Со статьей 9 «Порядок использования электронных средств платежа» Федерального закона 161-ФЗ от 27.06.2011 г. "О национальной платежной системе» ознакомлен. Информация, изложенная в статье 9 Федерального закона 161-ФЗ от 27.06.2011г., мне понятна. Претензий к Банку не имею.</t>
    </r>
  </si>
  <si>
    <r>
      <rPr>
        <sz val="6"/>
        <rFont val="Wingdings"/>
        <family val="0"/>
      </rPr>
      <t xml:space="preserve">ü </t>
    </r>
    <r>
      <rPr>
        <sz val="6"/>
        <rFont val="Arial"/>
        <family val="2"/>
      </rPr>
      <t>Я уведомлен, что информация о совершении операций с использованием карты будет предоставляться мне в порядке, установленном п. 7.1. Правил.</t>
    </r>
  </si>
  <si>
    <t>МИР Привилегия</t>
  </si>
  <si>
    <t>НА ПРЕДОСТАВЛЕНИЕ ДОПОЛНИТЕЛЬНОЙ РАСЧЕТНОЙ БАНКОВСКОЙ КАРТЫ</t>
  </si>
  <si>
    <t xml:space="preserve">обслуживанию расчетных банковских карт и Правилами предоставления и обслуживания расчетных банковских карт АО Банк
</t>
  </si>
  <si>
    <r>
      <t>ü</t>
    </r>
    <r>
      <rPr>
        <sz val="6"/>
        <rFont val="Arial"/>
        <family val="2"/>
      </rPr>
      <t xml:space="preserve"> в случае принятия Банком отрицательного по предоставлению расчетной банковской карты согласен с тем, что АО Банк "Национальный стандарт" 
</t>
    </r>
  </si>
  <si>
    <r>
      <t>ü</t>
    </r>
    <r>
      <rPr>
        <sz val="6"/>
        <rFont val="Arial"/>
        <family val="2"/>
      </rPr>
      <t xml:space="preserve"> с Тарифами по выпуску и обслуживанию расчетных банковских карт АО Банк "Национальный стандарт", действующими на момент подписания
</t>
    </r>
  </si>
  <si>
    <t xml:space="preserve">заключенного с Держателем Основной карты путем присоединения к Правилам предоставления и обслуживания расчетных банковских карт в АО Банк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</si>
</sst>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Wingdings"/>
      <family val="0"/>
    </font>
    <font>
      <sz val="8"/>
      <name val="Wingdings"/>
      <family val="0"/>
    </font>
    <font>
      <sz val="6"/>
      <name val="Arial Cyr"/>
      <family val="0"/>
    </font>
    <font>
      <u val="single"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33" borderId="0" xfId="0" applyFont="1" applyFill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/>
    </xf>
    <xf numFmtId="0" fontId="1" fillId="34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4" fillId="0" borderId="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1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20" xfId="0" applyFont="1" applyBorder="1" applyAlignment="1">
      <alignment horizontal="justify" vertical="center"/>
    </xf>
    <xf numFmtId="0" fontId="4" fillId="0" borderId="18" xfId="0" applyFont="1" applyBorder="1" applyAlignment="1">
      <alignment horizontal="justify" vertical="center"/>
    </xf>
    <xf numFmtId="0" fontId="4" fillId="0" borderId="19" xfId="0" applyFont="1" applyBorder="1" applyAlignment="1">
      <alignment horizontal="justify" vertical="center"/>
    </xf>
    <xf numFmtId="0" fontId="4" fillId="0" borderId="20" xfId="0" applyFont="1" applyFill="1" applyBorder="1" applyAlignment="1">
      <alignment horizontal="justify" vertical="top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1" fillId="0" borderId="21" xfId="0" applyFont="1" applyBorder="1" applyAlignment="1">
      <alignment horizontal="left"/>
    </xf>
    <xf numFmtId="0" fontId="3" fillId="35" borderId="21" xfId="0" applyFont="1" applyFill="1" applyBorder="1" applyAlignment="1">
      <alignment horizontal="left"/>
    </xf>
    <xf numFmtId="0" fontId="1" fillId="35" borderId="21" xfId="0" applyFont="1" applyFill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35" borderId="16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left"/>
    </xf>
    <xf numFmtId="0" fontId="3" fillId="35" borderId="13" xfId="0" applyFont="1" applyFill="1" applyBorder="1" applyAlignment="1">
      <alignment horizontal="left"/>
    </xf>
    <xf numFmtId="0" fontId="4" fillId="0" borderId="16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3" fillId="35" borderId="12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5" borderId="22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35" borderId="12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left"/>
    </xf>
    <xf numFmtId="0" fontId="3" fillId="35" borderId="17" xfId="0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5" fillId="0" borderId="16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14" xfId="0" applyFont="1" applyFill="1" applyBorder="1" applyAlignment="1">
      <alignment horizontal="justify" vertical="top" wrapText="1"/>
    </xf>
    <xf numFmtId="0" fontId="1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left"/>
    </xf>
    <xf numFmtId="0" fontId="3" fillId="35" borderId="19" xfId="0" applyFont="1" applyFill="1" applyBorder="1" applyAlignment="1">
      <alignment horizontal="left"/>
    </xf>
    <xf numFmtId="49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54" applyFont="1" applyFill="1" applyBorder="1" applyAlignment="1">
      <alignment/>
      <protection/>
    </xf>
    <xf numFmtId="0" fontId="0" fillId="0" borderId="18" xfId="54" applyFill="1" applyBorder="1" applyAlignment="1">
      <alignment/>
      <protection/>
    </xf>
    <xf numFmtId="0" fontId="3" fillId="35" borderId="16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18" xfId="0" applyFont="1" applyFill="1" applyBorder="1" applyAlignment="1">
      <alignment horizontal="left" vertical="center" wrapText="1"/>
    </xf>
    <xf numFmtId="0" fontId="3" fillId="35" borderId="19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1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5" fillId="0" borderId="15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123825</xdr:colOff>
      <xdr:row>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543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8"/>
  <sheetViews>
    <sheetView tabSelected="1" zoomScale="145" zoomScaleNormal="145" zoomScalePageLayoutView="0" workbookViewId="0" topLeftCell="A1">
      <selection activeCell="AA1" sqref="AA1:AP1"/>
    </sheetView>
  </sheetViews>
  <sheetFormatPr defaultColWidth="2.140625" defaultRowHeight="11.25" customHeight="1"/>
  <cols>
    <col min="1" max="16" width="2.140625" style="1" customWidth="1"/>
    <col min="17" max="17" width="3.8515625" style="1" customWidth="1"/>
    <col min="18" max="24" width="2.140625" style="1" customWidth="1"/>
    <col min="25" max="25" width="2.57421875" style="1" customWidth="1"/>
    <col min="26" max="26" width="1.421875" style="1" customWidth="1"/>
    <col min="27" max="16384" width="2.140625" style="1" customWidth="1"/>
  </cols>
  <sheetData>
    <row r="1" spans="25:42" ht="12" customHeight="1">
      <c r="Y1" s="2"/>
      <c r="Z1" s="2"/>
      <c r="AA1" s="160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</row>
    <row r="2" spans="13:42" ht="10.5" customHeight="1">
      <c r="M2" s="22"/>
      <c r="N2" s="5"/>
      <c r="O2" s="5"/>
      <c r="P2" s="5"/>
      <c r="Q2" s="5"/>
      <c r="R2" s="5"/>
      <c r="S2" s="5"/>
      <c r="T2" s="5"/>
      <c r="U2" s="5"/>
      <c r="V2" s="5"/>
      <c r="W2" s="15"/>
      <c r="X2" s="5"/>
      <c r="Y2" s="5"/>
      <c r="Z2" s="15"/>
      <c r="AA2" s="120" t="s">
        <v>1</v>
      </c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2"/>
    </row>
    <row r="3" spans="1:4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23">
        <f>""&amp;D_NUM</f>
      </c>
      <c r="AB3" s="124"/>
      <c r="AC3" s="124"/>
      <c r="AD3" s="124"/>
      <c r="AE3" s="124"/>
      <c r="AF3" s="124"/>
      <c r="AG3" s="124"/>
      <c r="AH3" s="124"/>
      <c r="AI3" s="124"/>
      <c r="AJ3" s="124"/>
      <c r="AK3" s="3" t="s">
        <v>0</v>
      </c>
      <c r="AL3" s="124">
        <f>""&amp;RIGHT(A_NUM,7)</f>
      </c>
      <c r="AM3" s="124"/>
      <c r="AN3" s="124"/>
      <c r="AO3" s="124"/>
      <c r="AP3" s="125"/>
    </row>
    <row r="4" spans="1:42" ht="10.5" customHeight="1">
      <c r="A4" s="126" t="s">
        <v>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</row>
    <row r="5" spans="1:42" ht="9.75" customHeight="1">
      <c r="A5" s="126" t="s">
        <v>118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</row>
    <row r="6" spans="1:42" ht="9.75" customHeight="1">
      <c r="A6" s="127" t="s">
        <v>2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</row>
    <row r="7" spans="1:42" ht="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9.75" customHeight="1">
      <c r="A8" s="128" t="s">
        <v>60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</row>
    <row r="9" spans="1:42" ht="9.75" customHeight="1">
      <c r="A9" s="128" t="str">
        <f>"к моему банковскому счету № "&amp;A_NUM</f>
        <v>к моему банковскому счету № 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</row>
    <row r="10" spans="1:42" ht="9.75" customHeight="1">
      <c r="A10" s="24" t="s">
        <v>9</v>
      </c>
      <c r="B10" s="174" t="s">
        <v>73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</row>
    <row r="11" spans="1:42" ht="9.75" customHeight="1">
      <c r="A11" s="176" t="s">
        <v>9</v>
      </c>
      <c r="B11" s="128" t="s">
        <v>63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53"/>
    </row>
    <row r="12" spans="1:42" ht="9.75" customHeight="1">
      <c r="A12" s="176"/>
      <c r="B12" s="143" t="s">
        <v>68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4"/>
    </row>
    <row r="13" spans="1:42" ht="9.75" customHeight="1">
      <c r="A13" s="176"/>
      <c r="B13" s="143" t="s">
        <v>119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4"/>
    </row>
    <row r="14" spans="1:42" ht="9.75" customHeight="1">
      <c r="A14" s="176"/>
      <c r="B14" s="143" t="s">
        <v>64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4"/>
    </row>
    <row r="15" spans="1:42" ht="9.75" customHeight="1">
      <c r="A15" s="177"/>
      <c r="B15" s="145" t="s">
        <v>65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6"/>
    </row>
    <row r="16" spans="1:42" ht="9.75" customHeight="1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pans="1:42" ht="9.75" customHeight="1">
      <c r="A17" s="102" t="s">
        <v>15</v>
      </c>
      <c r="B17" s="103"/>
      <c r="C17" s="103"/>
      <c r="D17" s="103"/>
      <c r="E17" s="103"/>
      <c r="F17" s="103"/>
      <c r="G17" s="103"/>
      <c r="H17" s="103"/>
      <c r="I17" s="103"/>
      <c r="J17" s="103"/>
      <c r="K17" s="24" t="str">
        <f>IF(MID(A_NUM,6,3)="810","þ","¨")</f>
        <v>¨</v>
      </c>
      <c r="L17" s="109" t="s">
        <v>16</v>
      </c>
      <c r="M17" s="109"/>
      <c r="N17" s="109"/>
      <c r="O17" s="109"/>
      <c r="P17" s="7" t="str">
        <f>IF(MID(A_NUM,6,3)="840","þ","¨")</f>
        <v>¨</v>
      </c>
      <c r="Q17" s="109" t="s">
        <v>17</v>
      </c>
      <c r="R17" s="109"/>
      <c r="S17" s="109"/>
      <c r="T17" s="109"/>
      <c r="U17" s="109"/>
      <c r="V17" s="7" t="str">
        <f>IF(MID(A_NUM,6,3)="978","þ","¨")</f>
        <v>¨</v>
      </c>
      <c r="W17" s="109" t="s">
        <v>18</v>
      </c>
      <c r="X17" s="109"/>
      <c r="Y17" s="109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</row>
    <row r="18" spans="1:42" ht="9.75" customHeight="1">
      <c r="A18" s="162" t="s">
        <v>74</v>
      </c>
      <c r="B18" s="163"/>
      <c r="C18" s="163"/>
      <c r="D18" s="163"/>
      <c r="E18" s="163"/>
      <c r="F18" s="163"/>
      <c r="G18" s="163"/>
      <c r="H18" s="163"/>
      <c r="I18" s="163"/>
      <c r="J18" s="164"/>
      <c r="K18" s="7" t="str">
        <f>IF(LEFT(C_NUM,6)="429775","þ","¨")</f>
        <v>¨</v>
      </c>
      <c r="L18" s="109" t="s">
        <v>4</v>
      </c>
      <c r="M18" s="109"/>
      <c r="N18" s="109"/>
      <c r="O18" s="109"/>
      <c r="P18" s="109"/>
      <c r="Q18" s="109"/>
      <c r="R18" s="7" t="str">
        <f>IF(LEFT(C_NUM,6)="429773","þ","¨")</f>
        <v>¨</v>
      </c>
      <c r="S18" s="109" t="s">
        <v>5</v>
      </c>
      <c r="T18" s="109"/>
      <c r="U18" s="109"/>
      <c r="V18" s="109"/>
      <c r="W18" s="109"/>
      <c r="X18" s="109"/>
      <c r="Y18" s="109"/>
      <c r="Z18" s="109"/>
      <c r="AA18" s="7" t="str">
        <f>IF(LEFT(C_NUM,6)="429774","þ","¨")</f>
        <v>¨</v>
      </c>
      <c r="AB18" s="109" t="s">
        <v>6</v>
      </c>
      <c r="AC18" s="109"/>
      <c r="AD18" s="109"/>
      <c r="AE18" s="109"/>
      <c r="AF18" s="109"/>
      <c r="AG18" s="109"/>
      <c r="AH18" s="109"/>
      <c r="AI18" s="7"/>
      <c r="AJ18" s="7" t="str">
        <f>IF(LEFT(C_NUM,6)="429774","þ","¨")</f>
        <v>¨</v>
      </c>
      <c r="AK18" s="31" t="s">
        <v>70</v>
      </c>
      <c r="AL18" s="31"/>
      <c r="AM18" s="31"/>
      <c r="AN18" s="31"/>
      <c r="AO18" s="31"/>
      <c r="AP18" s="32"/>
    </row>
    <row r="19" spans="1:42" ht="9.75" customHeight="1">
      <c r="A19" s="165"/>
      <c r="B19" s="166"/>
      <c r="C19" s="166"/>
      <c r="D19" s="166"/>
      <c r="E19" s="166"/>
      <c r="F19" s="166"/>
      <c r="G19" s="166"/>
      <c r="H19" s="166"/>
      <c r="I19" s="166"/>
      <c r="J19" s="167"/>
      <c r="K19" s="8" t="str">
        <f>IF(LEFT(C_NUM,1)="6","þ","¨")</f>
        <v>¨</v>
      </c>
      <c r="L19" s="147" t="s">
        <v>7</v>
      </c>
      <c r="M19" s="147"/>
      <c r="N19" s="147"/>
      <c r="O19" s="147"/>
      <c r="P19" s="147"/>
      <c r="Q19" s="147"/>
      <c r="R19" s="8" t="str">
        <f>IF(LEFT(C_NUM,6)="518275","þ","¨")</f>
        <v>¨</v>
      </c>
      <c r="S19" s="147" t="s">
        <v>8</v>
      </c>
      <c r="T19" s="147"/>
      <c r="U19" s="147"/>
      <c r="V19" s="147"/>
      <c r="W19" s="147"/>
      <c r="X19" s="147"/>
      <c r="Y19" s="147"/>
      <c r="Z19" s="147"/>
      <c r="AA19" s="8" t="str">
        <f>IF(LEFT(C_NUM,6)="518372","þ","¨")</f>
        <v>¨</v>
      </c>
      <c r="AB19" s="147" t="s">
        <v>10</v>
      </c>
      <c r="AC19" s="147"/>
      <c r="AD19" s="147"/>
      <c r="AE19" s="147"/>
      <c r="AF19" s="147"/>
      <c r="AG19" s="147"/>
      <c r="AH19" s="147"/>
      <c r="AI19" s="8"/>
      <c r="AJ19" s="8" t="str">
        <f>IF(LEFT(C_NUM,6)="429774","þ","¨")</f>
        <v>¨</v>
      </c>
      <c r="AK19" s="14" t="s">
        <v>71</v>
      </c>
      <c r="AL19" s="14"/>
      <c r="AM19" s="14"/>
      <c r="AN19" s="14"/>
      <c r="AO19" s="14"/>
      <c r="AP19" s="20"/>
    </row>
    <row r="20" spans="1:42" ht="9.75" customHeight="1">
      <c r="A20" s="165"/>
      <c r="B20" s="166"/>
      <c r="C20" s="166"/>
      <c r="D20" s="166"/>
      <c r="E20" s="166"/>
      <c r="F20" s="166"/>
      <c r="G20" s="166"/>
      <c r="H20" s="166"/>
      <c r="I20" s="166"/>
      <c r="J20" s="167"/>
      <c r="K20" s="63" t="str">
        <f>IF(LEFT(C_NUM,1)="6","þ","¨")</f>
        <v>¨</v>
      </c>
      <c r="L20" s="44" t="s">
        <v>117</v>
      </c>
      <c r="M20" s="44"/>
      <c r="N20" s="44"/>
      <c r="O20" s="44"/>
      <c r="P20" s="44"/>
      <c r="Q20" s="44"/>
      <c r="R20" s="8"/>
      <c r="S20" s="14"/>
      <c r="T20" s="14"/>
      <c r="U20" s="14"/>
      <c r="V20" s="14"/>
      <c r="W20" s="14"/>
      <c r="X20" s="14"/>
      <c r="Y20" s="14"/>
      <c r="Z20" s="14"/>
      <c r="AA20" s="8"/>
      <c r="AB20" s="14"/>
      <c r="AC20" s="14"/>
      <c r="AD20" s="14"/>
      <c r="AE20" s="14"/>
      <c r="AF20" s="14"/>
      <c r="AG20" s="14"/>
      <c r="AH20" s="14"/>
      <c r="AI20" s="8"/>
      <c r="AJ20" s="8"/>
      <c r="AK20" s="14"/>
      <c r="AL20" s="14"/>
      <c r="AM20" s="14"/>
      <c r="AN20" s="14"/>
      <c r="AO20" s="14"/>
      <c r="AP20" s="20"/>
    </row>
    <row r="21" spans="1:42" ht="9.7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7"/>
      <c r="K21" s="54" t="str">
        <f>IF(LEFT(C_NUM,6)="429775","þ","¨")</f>
        <v>¨</v>
      </c>
      <c r="L21" s="148" t="s">
        <v>4</v>
      </c>
      <c r="M21" s="149"/>
      <c r="N21" s="149"/>
      <c r="O21" s="149"/>
      <c r="P21" s="149"/>
      <c r="Q21" s="56" t="s">
        <v>111</v>
      </c>
      <c r="R21" s="56"/>
      <c r="S21" s="56"/>
      <c r="T21" s="56"/>
      <c r="U21" s="56"/>
      <c r="V21" s="56"/>
      <c r="W21" s="55"/>
      <c r="X21" s="56"/>
      <c r="Y21" s="56"/>
      <c r="Z21" s="56"/>
      <c r="AA21" s="57"/>
      <c r="AB21" s="56"/>
      <c r="AC21" s="56"/>
      <c r="AD21" s="56"/>
      <c r="AE21" s="56"/>
      <c r="AF21" s="56"/>
      <c r="AG21" s="56"/>
      <c r="AH21" s="56"/>
      <c r="AI21" s="55"/>
      <c r="AJ21" s="55"/>
      <c r="AK21" s="56"/>
      <c r="AL21" s="56"/>
      <c r="AM21" s="56"/>
      <c r="AN21" s="56"/>
      <c r="AO21" s="56"/>
      <c r="AP21" s="58"/>
    </row>
    <row r="22" spans="1:42" ht="9.75" customHeight="1">
      <c r="A22" s="165"/>
      <c r="B22" s="166"/>
      <c r="C22" s="166"/>
      <c r="D22" s="166"/>
      <c r="E22" s="166"/>
      <c r="F22" s="166"/>
      <c r="G22" s="166"/>
      <c r="H22" s="166"/>
      <c r="I22" s="166"/>
      <c r="J22" s="167"/>
      <c r="K22" s="53" t="s">
        <v>9</v>
      </c>
      <c r="L22" s="46" t="s">
        <v>4</v>
      </c>
      <c r="M22" s="46"/>
      <c r="N22" s="46"/>
      <c r="O22" s="46"/>
      <c r="P22" s="46"/>
      <c r="Q22" s="46" t="s">
        <v>108</v>
      </c>
      <c r="R22" s="44"/>
      <c r="S22" s="44"/>
      <c r="T22" s="44"/>
      <c r="U22" s="44"/>
      <c r="V22" s="45"/>
      <c r="W22" s="45"/>
      <c r="X22" s="45"/>
      <c r="Y22" s="45"/>
      <c r="Z22" s="45"/>
      <c r="AA22" s="45"/>
      <c r="AB22" s="45"/>
      <c r="AC22" s="44"/>
      <c r="AD22" s="44"/>
      <c r="AE22" s="45"/>
      <c r="AF22" s="45"/>
      <c r="AG22" s="45"/>
      <c r="AH22" s="45"/>
      <c r="AI22" s="45"/>
      <c r="AJ22" s="45"/>
      <c r="AK22" s="45"/>
      <c r="AL22" s="45"/>
      <c r="AM22" s="45"/>
      <c r="AN22" s="44"/>
      <c r="AO22" s="44"/>
      <c r="AP22" s="52"/>
    </row>
    <row r="23" spans="1:42" ht="9.75" customHeight="1">
      <c r="A23" s="165"/>
      <c r="B23" s="166"/>
      <c r="C23" s="166"/>
      <c r="D23" s="166"/>
      <c r="E23" s="166"/>
      <c r="F23" s="166"/>
      <c r="G23" s="166"/>
      <c r="H23" s="166"/>
      <c r="I23" s="166"/>
      <c r="J23" s="167"/>
      <c r="K23" s="50" t="s">
        <v>9</v>
      </c>
      <c r="L23" s="48" t="s">
        <v>7</v>
      </c>
      <c r="M23" s="48"/>
      <c r="N23" s="48"/>
      <c r="O23" s="48"/>
      <c r="P23" s="48"/>
      <c r="Q23" s="51"/>
      <c r="R23" s="43"/>
      <c r="S23" s="43" t="s">
        <v>108</v>
      </c>
      <c r="T23" s="43"/>
      <c r="U23" s="43"/>
      <c r="V23" s="49"/>
      <c r="W23" s="49"/>
      <c r="X23" s="49"/>
      <c r="Y23" s="49"/>
      <c r="Z23" s="49"/>
      <c r="AA23" s="49"/>
      <c r="AB23" s="49"/>
      <c r="AC23" s="43"/>
      <c r="AD23" s="43"/>
      <c r="AE23" s="49"/>
      <c r="AF23" s="49"/>
      <c r="AG23" s="49"/>
      <c r="AH23" s="49"/>
      <c r="AI23" s="49"/>
      <c r="AJ23" s="49"/>
      <c r="AK23" s="49"/>
      <c r="AL23" s="49"/>
      <c r="AM23" s="49"/>
      <c r="AN23" s="43"/>
      <c r="AO23" s="43"/>
      <c r="AP23" s="47"/>
    </row>
    <row r="24" spans="1:42" ht="9.75" customHeight="1">
      <c r="A24" s="168"/>
      <c r="B24" s="169"/>
      <c r="C24" s="169"/>
      <c r="D24" s="169"/>
      <c r="E24" s="169"/>
      <c r="F24" s="169"/>
      <c r="G24" s="169"/>
      <c r="H24" s="169"/>
      <c r="I24" s="169"/>
      <c r="J24" s="170"/>
      <c r="K24" s="50" t="s">
        <v>9</v>
      </c>
      <c r="L24" s="48" t="s">
        <v>109</v>
      </c>
      <c r="M24" s="48"/>
      <c r="N24" s="48"/>
      <c r="O24" s="48"/>
      <c r="P24" s="48"/>
      <c r="Q24" s="50" t="s">
        <v>9</v>
      </c>
      <c r="R24" s="48" t="s">
        <v>110</v>
      </c>
      <c r="S24" s="43"/>
      <c r="T24" s="43"/>
      <c r="U24" s="43"/>
      <c r="V24" s="49"/>
      <c r="W24" s="49"/>
      <c r="X24" s="49"/>
      <c r="Y24" s="49"/>
      <c r="Z24" s="49"/>
      <c r="AA24" s="49"/>
      <c r="AB24" s="49"/>
      <c r="AC24" s="43"/>
      <c r="AD24" s="43"/>
      <c r="AE24" s="49"/>
      <c r="AF24" s="49"/>
      <c r="AG24" s="49"/>
      <c r="AH24" s="49"/>
      <c r="AI24" s="49"/>
      <c r="AJ24" s="49"/>
      <c r="AK24" s="49"/>
      <c r="AL24" s="49"/>
      <c r="AM24" s="49"/>
      <c r="AN24" s="43"/>
      <c r="AO24" s="43"/>
      <c r="AP24" s="47"/>
    </row>
    <row r="25" spans="1:42" ht="9.75" customHeight="1">
      <c r="A25" s="102" t="s">
        <v>11</v>
      </c>
      <c r="B25" s="103"/>
      <c r="C25" s="103"/>
      <c r="D25" s="103"/>
      <c r="E25" s="103"/>
      <c r="F25" s="103"/>
      <c r="G25" s="103"/>
      <c r="H25" s="103"/>
      <c r="I25" s="103"/>
      <c r="J25" s="104"/>
      <c r="K25" s="9" t="s">
        <v>12</v>
      </c>
      <c r="L25" s="171" t="s">
        <v>13</v>
      </c>
      <c r="M25" s="172"/>
      <c r="N25" s="172"/>
      <c r="O25" s="172"/>
      <c r="P25" s="172"/>
      <c r="Q25" s="173"/>
      <c r="R25" s="102" t="s">
        <v>19</v>
      </c>
      <c r="S25" s="103"/>
      <c r="T25" s="103"/>
      <c r="U25" s="103"/>
      <c r="V25" s="103"/>
      <c r="W25" s="103"/>
      <c r="X25" s="103"/>
      <c r="Y25" s="40"/>
      <c r="Z25" s="41"/>
      <c r="AA25" s="9" t="str">
        <f>IF(C_PRIORITY="0","þ","¨")</f>
        <v>¨</v>
      </c>
      <c r="AB25" s="93" t="s">
        <v>20</v>
      </c>
      <c r="AC25" s="93"/>
      <c r="AD25" s="93"/>
      <c r="AE25" s="93"/>
      <c r="AF25" s="93"/>
      <c r="AG25" s="93"/>
      <c r="AH25" s="93"/>
      <c r="AI25" s="9" t="str">
        <f>IF(AND(C_PRIORITY&lt;&gt;"0",NOT(ISBLANK(C_PRIORITY))),"þ","¨")</f>
        <v>¨</v>
      </c>
      <c r="AJ25" s="93" t="s">
        <v>66</v>
      </c>
      <c r="AK25" s="93"/>
      <c r="AL25" s="93"/>
      <c r="AM25" s="93"/>
      <c r="AN25" s="93"/>
      <c r="AO25" s="93"/>
      <c r="AP25" s="94"/>
    </row>
    <row r="26" spans="1:42" ht="9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9.75" customHeight="1">
      <c r="A27" s="129" t="s">
        <v>56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</row>
    <row r="28" spans="1:42" ht="9.75" customHeight="1">
      <c r="A28" s="102" t="s">
        <v>21</v>
      </c>
      <c r="B28" s="103"/>
      <c r="C28" s="103"/>
      <c r="D28" s="103"/>
      <c r="E28" s="103"/>
      <c r="F28" s="103"/>
      <c r="G28" s="103"/>
      <c r="H28" s="103"/>
      <c r="I28" s="103"/>
      <c r="J28" s="104"/>
      <c r="K28" s="95">
        <f>""&amp;A_FIO</f>
      </c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4"/>
    </row>
    <row r="29" spans="1:42" ht="9.75" customHeight="1">
      <c r="A29" s="87" t="s">
        <v>72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</row>
    <row r="30" spans="1:42" ht="9.75" customHeight="1">
      <c r="A30" s="90">
        <f>MID(C_FIOLATIN,1,1)</f>
      </c>
      <c r="B30" s="91"/>
      <c r="C30" s="90">
        <f>MID(C_FIOLATIN,2,1)</f>
      </c>
      <c r="D30" s="91"/>
      <c r="E30" s="90">
        <f>MID(C_FIOLATIN,3,1)</f>
      </c>
      <c r="F30" s="91"/>
      <c r="G30" s="90">
        <f>MID(C_FIOLATIN,4,1)</f>
      </c>
      <c r="H30" s="91"/>
      <c r="I30" s="90">
        <f>MID(C_FIOLATIN,5,1)</f>
      </c>
      <c r="J30" s="91"/>
      <c r="K30" s="90">
        <f>MID(C_FIOLATIN,6,1)</f>
      </c>
      <c r="L30" s="91"/>
      <c r="M30" s="90">
        <f>MID(C_FIOLATIN,7,1)</f>
      </c>
      <c r="N30" s="91"/>
      <c r="O30" s="90">
        <f>MID(C_FIOLATIN,8,1)</f>
      </c>
      <c r="P30" s="91"/>
      <c r="Q30" s="90">
        <f>MID(C_FIOLATIN,9,1)</f>
      </c>
      <c r="R30" s="91"/>
      <c r="S30" s="90">
        <f>MID(C_FIOLATIN,10,1)</f>
      </c>
      <c r="T30" s="91"/>
      <c r="U30" s="90">
        <f>MID(C_FIOLATIN,11,1)</f>
      </c>
      <c r="V30" s="91"/>
      <c r="W30" s="90">
        <f>MID(C_FIOLATIN,12,1)</f>
      </c>
      <c r="X30" s="91"/>
      <c r="Y30" s="90">
        <f>MID(C_FIOLATIN,13,1)</f>
      </c>
      <c r="Z30" s="91"/>
      <c r="AA30" s="90">
        <f>MID(C_FIOLATIN,14,1)</f>
      </c>
      <c r="AB30" s="91"/>
      <c r="AC30" s="90">
        <f>MID(C_FIOLATIN,15,1)</f>
      </c>
      <c r="AD30" s="91"/>
      <c r="AE30" s="90">
        <f>MID(C_FIOLATIN,16,1)</f>
      </c>
      <c r="AF30" s="91"/>
      <c r="AG30" s="90">
        <f>MID(C_FIOLATIN,17,1)</f>
      </c>
      <c r="AH30" s="91"/>
      <c r="AI30" s="90">
        <f>MID(C_FIOLATIN,18,1)</f>
      </c>
      <c r="AJ30" s="91"/>
      <c r="AK30" s="90">
        <f>MID(C_FIOLATIN,19,1)</f>
      </c>
      <c r="AL30" s="91"/>
      <c r="AM30" s="87">
        <f>MID(C_FIOLATIN,20,1)</f>
      </c>
      <c r="AN30" s="88"/>
      <c r="AO30" s="88"/>
      <c r="AP30" s="89"/>
    </row>
    <row r="31" spans="1:42" ht="9.75" customHeight="1">
      <c r="A31" s="102" t="s">
        <v>22</v>
      </c>
      <c r="B31" s="103"/>
      <c r="C31" s="103"/>
      <c r="D31" s="103"/>
      <c r="E31" s="103"/>
      <c r="F31" s="103"/>
      <c r="G31" s="103"/>
      <c r="H31" s="103"/>
      <c r="I31" s="103"/>
      <c r="J31" s="104"/>
      <c r="K31" s="95">
        <f>""&amp;A_BIRTHDAY</f>
      </c>
      <c r="L31" s="93"/>
      <c r="M31" s="93"/>
      <c r="N31" s="93"/>
      <c r="O31" s="93"/>
      <c r="P31" s="94"/>
      <c r="Q31" s="102" t="s">
        <v>23</v>
      </c>
      <c r="R31" s="103"/>
      <c r="S31" s="103"/>
      <c r="T31" s="103"/>
      <c r="U31" s="103"/>
      <c r="V31" s="103"/>
      <c r="W31" s="104"/>
      <c r="X31" s="95">
        <f>""&amp;A_BIRTHPLACE</f>
      </c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4"/>
    </row>
    <row r="32" spans="1:42" ht="9.75" customHeight="1">
      <c r="A32" s="102" t="s">
        <v>24</v>
      </c>
      <c r="B32" s="103"/>
      <c r="C32" s="103"/>
      <c r="D32" s="103"/>
      <c r="E32" s="103"/>
      <c r="F32" s="103"/>
      <c r="G32" s="103"/>
      <c r="H32" s="103"/>
      <c r="I32" s="103"/>
      <c r="J32" s="104"/>
      <c r="K32" s="10" t="str">
        <f>IF(A_RESIDENT="1","þ","¨")</f>
        <v>¨</v>
      </c>
      <c r="L32" s="93" t="s">
        <v>25</v>
      </c>
      <c r="M32" s="93"/>
      <c r="N32" s="93"/>
      <c r="O32" s="93"/>
      <c r="P32" s="9" t="str">
        <f>IF(A_RESIDENT="0","þ","¨")</f>
        <v>¨</v>
      </c>
      <c r="Q32" s="93" t="s">
        <v>26</v>
      </c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109"/>
      <c r="AG32" s="110"/>
      <c r="AH32" s="81" t="s">
        <v>27</v>
      </c>
      <c r="AI32" s="82"/>
      <c r="AJ32" s="83"/>
      <c r="AK32" s="8" t="str">
        <f>IF(A_SEX="М","þ","¨")</f>
        <v>¨</v>
      </c>
      <c r="AL32" s="11" t="s">
        <v>28</v>
      </c>
      <c r="AM32" s="11"/>
      <c r="AN32" s="8" t="str">
        <f>IF(A_SEX="Ж","þ","¨")</f>
        <v>¨</v>
      </c>
      <c r="AO32" s="11" t="s">
        <v>29</v>
      </c>
      <c r="AP32" s="12"/>
    </row>
    <row r="33" spans="1:42" ht="9.75" customHeight="1">
      <c r="A33" s="92" t="s">
        <v>30</v>
      </c>
      <c r="B33" s="92"/>
      <c r="C33" s="92"/>
      <c r="D33" s="92"/>
      <c r="E33" s="92"/>
      <c r="F33" s="92"/>
      <c r="G33" s="92"/>
      <c r="H33" s="92"/>
      <c r="I33" s="92"/>
      <c r="J33" s="92"/>
      <c r="K33" s="78" t="s">
        <v>31</v>
      </c>
      <c r="L33" s="78"/>
      <c r="M33" s="78"/>
      <c r="N33" s="78"/>
      <c r="O33" s="78"/>
      <c r="P33" s="10" t="str">
        <f>IF(A_DOCTYPE="Паспорт РФ","þ","¨")</f>
        <v>¨</v>
      </c>
      <c r="Q33" s="93" t="s">
        <v>32</v>
      </c>
      <c r="R33" s="93"/>
      <c r="S33" s="93"/>
      <c r="T33" s="93"/>
      <c r="U33" s="93"/>
      <c r="V33" s="9" t="str">
        <f>IF(AND(A_DOCTYPE&lt;&gt;"Паспорт РФ",NOT(ISBLANK(A_DOCTYPE))),"þ","¨")</f>
        <v>¨</v>
      </c>
      <c r="W33" s="93" t="s">
        <v>33</v>
      </c>
      <c r="X33" s="93"/>
      <c r="Y33" s="93"/>
      <c r="Z33" s="93"/>
      <c r="AA33" s="93"/>
      <c r="AB33" s="93"/>
      <c r="AC33" s="93"/>
      <c r="AD33" s="93"/>
      <c r="AE33" s="93"/>
      <c r="AF33" s="93">
        <f>IF(A_DOCTYPE&lt;&gt;"Паспорт РФ",""&amp;A_DOCTYPE,"")</f>
      </c>
      <c r="AG33" s="93"/>
      <c r="AH33" s="93"/>
      <c r="AI33" s="93"/>
      <c r="AJ33" s="93"/>
      <c r="AK33" s="93"/>
      <c r="AL33" s="93"/>
      <c r="AM33" s="93"/>
      <c r="AN33" s="93"/>
      <c r="AO33" s="93"/>
      <c r="AP33" s="94"/>
    </row>
    <row r="34" spans="1:42" ht="9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78" t="s">
        <v>34</v>
      </c>
      <c r="L34" s="78"/>
      <c r="M34" s="78"/>
      <c r="N34" s="78"/>
      <c r="O34" s="78"/>
      <c r="P34" s="95">
        <f>IF(ISERR(FIND(" ",A_DOCNUM,1)),"",MID(A_DOCNUM,1,FIND(" ",A_DOCNUM,1)-1))</f>
      </c>
      <c r="Q34" s="93"/>
      <c r="R34" s="93"/>
      <c r="S34" s="94"/>
      <c r="T34" s="140" t="s">
        <v>35</v>
      </c>
      <c r="U34" s="141"/>
      <c r="V34" s="141"/>
      <c r="W34" s="141"/>
      <c r="X34" s="142"/>
      <c r="Y34" s="95">
        <f>IF(ISERR(FIND(" ",A_DOCNUM,1)),""&amp;A_DOCNUM,MID(A_DOCNUM,FIND(" ",A_DOCNUM,1)+1,20))</f>
      </c>
      <c r="Z34" s="93"/>
      <c r="AA34" s="93"/>
      <c r="AB34" s="93"/>
      <c r="AC34" s="93"/>
      <c r="AD34" s="93"/>
      <c r="AE34" s="94"/>
      <c r="AF34" s="96" t="s">
        <v>36</v>
      </c>
      <c r="AG34" s="96"/>
      <c r="AH34" s="96"/>
      <c r="AI34" s="96"/>
      <c r="AJ34" s="96"/>
      <c r="AK34" s="97">
        <f>""&amp;A_DOCDATE</f>
      </c>
      <c r="AL34" s="98"/>
      <c r="AM34" s="98"/>
      <c r="AN34" s="98"/>
      <c r="AO34" s="98"/>
      <c r="AP34" s="99"/>
    </row>
    <row r="35" spans="1:42" ht="9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78" t="s">
        <v>37</v>
      </c>
      <c r="L35" s="78"/>
      <c r="M35" s="78"/>
      <c r="N35" s="78"/>
      <c r="O35" s="78"/>
      <c r="P35" s="76" t="str">
        <f>""&amp;A_DOCPLACE&amp;" "&amp;A_DOCPLACE_P</f>
        <v> 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</row>
    <row r="36" spans="1:42" ht="9.75" customHeight="1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2"/>
    </row>
    <row r="37" spans="1:42" ht="9.75" customHeight="1">
      <c r="A37" s="77" t="s">
        <v>40</v>
      </c>
      <c r="B37" s="77"/>
      <c r="C37" s="77"/>
      <c r="D37" s="77"/>
      <c r="E37" s="77"/>
      <c r="F37" s="77"/>
      <c r="G37" s="77"/>
      <c r="H37" s="77"/>
      <c r="I37" s="77"/>
      <c r="J37" s="77"/>
      <c r="K37" s="78" t="s">
        <v>41</v>
      </c>
      <c r="L37" s="78"/>
      <c r="M37" s="78"/>
      <c r="N37" s="78"/>
      <c r="O37" s="76">
        <f>""&amp;A_PHONE</f>
      </c>
      <c r="P37" s="76"/>
      <c r="Q37" s="76"/>
      <c r="R37" s="76"/>
      <c r="S37" s="76"/>
      <c r="T37" s="76"/>
      <c r="U37" s="76"/>
      <c r="V37" s="78" t="s">
        <v>42</v>
      </c>
      <c r="W37" s="78"/>
      <c r="X37" s="78"/>
      <c r="Y37" s="78"/>
      <c r="Z37" s="76">
        <f>""&amp;A_PHONE_M</f>
      </c>
      <c r="AA37" s="76"/>
      <c r="AB37" s="76"/>
      <c r="AC37" s="76"/>
      <c r="AD37" s="76"/>
      <c r="AE37" s="76"/>
      <c r="AF37" s="76"/>
      <c r="AG37" s="78" t="s">
        <v>43</v>
      </c>
      <c r="AH37" s="78"/>
      <c r="AI37" s="78"/>
      <c r="AJ37" s="76"/>
      <c r="AK37" s="76"/>
      <c r="AL37" s="76"/>
      <c r="AM37" s="76"/>
      <c r="AN37" s="76"/>
      <c r="AO37" s="76"/>
      <c r="AP37" s="76"/>
    </row>
    <row r="38" spans="1:42" ht="9.75" customHeight="1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</row>
    <row r="39" spans="1:42" ht="10.5" customHeight="1">
      <c r="A39" s="129" t="s">
        <v>69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</row>
    <row r="40" spans="1:42" ht="10.5" customHeight="1">
      <c r="A40" s="79" t="s">
        <v>9</v>
      </c>
      <c r="B40" s="150"/>
      <c r="C40" s="102" t="s">
        <v>47</v>
      </c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4"/>
    </row>
    <row r="41" spans="1:42" ht="10.5" customHeight="1">
      <c r="A41" s="151"/>
      <c r="B41" s="152"/>
      <c r="C41" s="155" t="s">
        <v>49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7"/>
      <c r="Z41" s="158" t="s">
        <v>48</v>
      </c>
      <c r="AA41" s="15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59"/>
    </row>
    <row r="42" spans="1:42" ht="10.5" customHeight="1">
      <c r="A42" s="181" t="s">
        <v>50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3"/>
    </row>
    <row r="43" spans="1:42" ht="10.5" customHeight="1">
      <c r="A43" s="178" t="s">
        <v>104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5"/>
    </row>
    <row r="44" spans="1:42" ht="10.5" customHeight="1">
      <c r="A44" s="178" t="s">
        <v>51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5"/>
    </row>
    <row r="45" spans="1:42" ht="10.5" customHeight="1">
      <c r="A45" s="70" t="s">
        <v>52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2"/>
    </row>
    <row r="46" spans="1:42" ht="11.2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</row>
    <row r="47" spans="1:42" ht="11.25" customHeight="1">
      <c r="A47" s="79" t="s">
        <v>9</v>
      </c>
      <c r="B47" s="80"/>
      <c r="C47" s="81" t="s">
        <v>112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3"/>
    </row>
    <row r="48" spans="1:42" ht="24" customHeight="1">
      <c r="A48" s="84" t="s">
        <v>113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6"/>
    </row>
    <row r="49" spans="1:42" ht="19.5" customHeight="1">
      <c r="A49" s="64" t="s">
        <v>114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6"/>
    </row>
    <row r="50" spans="1:42" ht="19.5" customHeight="1">
      <c r="A50" s="64" t="s">
        <v>115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6"/>
    </row>
    <row r="51" spans="1:42" ht="19.5" customHeight="1">
      <c r="A51" s="67" t="s">
        <v>116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9"/>
    </row>
    <row r="52" spans="1:42" ht="9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s="30" customFormat="1" ht="9.75" customHeight="1">
      <c r="A53" s="129" t="s">
        <v>67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</row>
    <row r="54" spans="1:42" s="30" customFormat="1" ht="9.75" customHeight="1">
      <c r="A54" s="102" t="s">
        <v>21</v>
      </c>
      <c r="B54" s="103"/>
      <c r="C54" s="103"/>
      <c r="D54" s="103"/>
      <c r="E54" s="103"/>
      <c r="F54" s="103"/>
      <c r="G54" s="103"/>
      <c r="H54" s="103"/>
      <c r="I54" s="103"/>
      <c r="J54" s="104"/>
      <c r="K54" s="95">
        <f>""&amp;C_FIO</f>
      </c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4"/>
    </row>
    <row r="55" spans="1:42" s="30" customFormat="1" ht="9.75" customHeight="1">
      <c r="A55" s="87" t="s">
        <v>72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9"/>
    </row>
    <row r="56" spans="1:42" s="30" customFormat="1" ht="9.75" customHeight="1">
      <c r="A56" s="90">
        <f>MID(C_FIOLATIN,1,1)</f>
      </c>
      <c r="B56" s="91"/>
      <c r="C56" s="90">
        <f>MID(C_FIOLATIN,2,1)</f>
      </c>
      <c r="D56" s="91"/>
      <c r="E56" s="90">
        <f>MID(C_FIOLATIN,3,1)</f>
      </c>
      <c r="F56" s="91"/>
      <c r="G56" s="90">
        <f>MID(C_FIOLATIN,4,1)</f>
      </c>
      <c r="H56" s="91"/>
      <c r="I56" s="90">
        <f>MID(C_FIOLATIN,5,1)</f>
      </c>
      <c r="J56" s="91"/>
      <c r="K56" s="90">
        <f>MID(C_FIOLATIN,6,1)</f>
      </c>
      <c r="L56" s="91"/>
      <c r="M56" s="90">
        <f>MID(C_FIOLATIN,7,1)</f>
      </c>
      <c r="N56" s="91"/>
      <c r="O56" s="90">
        <f>MID(C_FIOLATIN,8,1)</f>
      </c>
      <c r="P56" s="91"/>
      <c r="Q56" s="90">
        <f>MID(C_FIOLATIN,9,1)</f>
      </c>
      <c r="R56" s="91"/>
      <c r="S56" s="90">
        <f>MID(C_FIOLATIN,10,1)</f>
      </c>
      <c r="T56" s="91"/>
      <c r="U56" s="90">
        <f>MID(C_FIOLATIN,11,1)</f>
      </c>
      <c r="V56" s="91"/>
      <c r="W56" s="90">
        <f>MID(C_FIOLATIN,12,1)</f>
      </c>
      <c r="X56" s="91"/>
      <c r="Y56" s="90">
        <f>MID(C_FIOLATIN,13,1)</f>
      </c>
      <c r="Z56" s="91"/>
      <c r="AA56" s="90">
        <f>MID(C_FIOLATIN,14,1)</f>
      </c>
      <c r="AB56" s="91"/>
      <c r="AC56" s="90">
        <f>MID(C_FIOLATIN,15,1)</f>
      </c>
      <c r="AD56" s="91"/>
      <c r="AE56" s="90">
        <f>MID(C_FIOLATIN,16,1)</f>
      </c>
      <c r="AF56" s="91"/>
      <c r="AG56" s="90">
        <f>MID(C_FIOLATIN,17,1)</f>
      </c>
      <c r="AH56" s="91"/>
      <c r="AI56" s="90">
        <f>MID(C_FIOLATIN,18,1)</f>
      </c>
      <c r="AJ56" s="91"/>
      <c r="AK56" s="90">
        <f>MID(C_FIOLATIN,19,1)</f>
      </c>
      <c r="AL56" s="91"/>
      <c r="AM56" s="87">
        <f>MID(C_FIOLATIN,20,1)</f>
      </c>
      <c r="AN56" s="88"/>
      <c r="AO56" s="88"/>
      <c r="AP56" s="89"/>
    </row>
    <row r="57" spans="1:42" s="30" customFormat="1" ht="9.75" customHeight="1">
      <c r="A57" s="102" t="s">
        <v>14</v>
      </c>
      <c r="B57" s="103"/>
      <c r="C57" s="103"/>
      <c r="D57" s="103"/>
      <c r="E57" s="103"/>
      <c r="F57" s="103"/>
      <c r="G57" s="103"/>
      <c r="H57" s="103"/>
      <c r="I57" s="103"/>
      <c r="J57" s="104"/>
      <c r="K57" s="111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3"/>
    </row>
    <row r="58" spans="1:42" s="30" customFormat="1" ht="10.5" customHeight="1">
      <c r="A58" s="102" t="s">
        <v>22</v>
      </c>
      <c r="B58" s="103"/>
      <c r="C58" s="103"/>
      <c r="D58" s="103"/>
      <c r="E58" s="103"/>
      <c r="F58" s="103"/>
      <c r="G58" s="103"/>
      <c r="H58" s="103"/>
      <c r="I58" s="103"/>
      <c r="J58" s="104"/>
      <c r="K58" s="95">
        <f>""&amp;C_BIRTHDAY</f>
      </c>
      <c r="L58" s="93"/>
      <c r="M58" s="93"/>
      <c r="N58" s="93"/>
      <c r="O58" s="93"/>
      <c r="P58" s="94"/>
      <c r="Q58" s="102" t="s">
        <v>23</v>
      </c>
      <c r="R58" s="103"/>
      <c r="S58" s="103"/>
      <c r="T58" s="103"/>
      <c r="U58" s="103"/>
      <c r="V58" s="103"/>
      <c r="W58" s="104"/>
      <c r="X58" s="95">
        <f>""&amp;C_BIRTHPLACE</f>
      </c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4"/>
    </row>
    <row r="59" spans="1:42" s="30" customFormat="1" ht="9.75" customHeight="1">
      <c r="A59" s="102" t="s">
        <v>24</v>
      </c>
      <c r="B59" s="103"/>
      <c r="C59" s="103"/>
      <c r="D59" s="103"/>
      <c r="E59" s="103"/>
      <c r="F59" s="103"/>
      <c r="G59" s="103"/>
      <c r="H59" s="103"/>
      <c r="I59" s="103"/>
      <c r="J59" s="104"/>
      <c r="K59" s="10" t="str">
        <f>IF(C_RESIDENT="1","þ","¨")</f>
        <v>¨</v>
      </c>
      <c r="L59" s="93" t="s">
        <v>25</v>
      </c>
      <c r="M59" s="93"/>
      <c r="N59" s="93"/>
      <c r="O59" s="93"/>
      <c r="P59" s="9" t="str">
        <f>IF(C_RESIDENT="0","þ","¨")</f>
        <v>¨</v>
      </c>
      <c r="Q59" s="93" t="s">
        <v>26</v>
      </c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109"/>
      <c r="AG59" s="110"/>
      <c r="AH59" s="102" t="s">
        <v>27</v>
      </c>
      <c r="AI59" s="103"/>
      <c r="AJ59" s="104"/>
      <c r="AK59" s="8" t="str">
        <f>IF(C_SEX="М","þ","¨")</f>
        <v>¨</v>
      </c>
      <c r="AL59" s="11" t="s">
        <v>28</v>
      </c>
      <c r="AM59" s="11"/>
      <c r="AN59" s="8" t="str">
        <f>IF(C_SEX="Ж","þ","¨")</f>
        <v>¨</v>
      </c>
      <c r="AO59" s="11" t="s">
        <v>29</v>
      </c>
      <c r="AP59" s="12"/>
    </row>
    <row r="60" spans="1:42" s="30" customFormat="1" ht="9.75" customHeight="1">
      <c r="A60" s="92" t="s">
        <v>30</v>
      </c>
      <c r="B60" s="92"/>
      <c r="C60" s="92"/>
      <c r="D60" s="92"/>
      <c r="E60" s="92"/>
      <c r="F60" s="92"/>
      <c r="G60" s="92"/>
      <c r="H60" s="92"/>
      <c r="I60" s="92"/>
      <c r="J60" s="92"/>
      <c r="K60" s="78" t="s">
        <v>31</v>
      </c>
      <c r="L60" s="78"/>
      <c r="M60" s="78"/>
      <c r="N60" s="78"/>
      <c r="O60" s="78"/>
      <c r="P60" s="10" t="str">
        <f>IF(C_DOCTYPE="Паспорт РФ","þ","¨")</f>
        <v>¨</v>
      </c>
      <c r="Q60" s="93" t="s">
        <v>32</v>
      </c>
      <c r="R60" s="93"/>
      <c r="S60" s="93"/>
      <c r="T60" s="93"/>
      <c r="U60" s="93"/>
      <c r="V60" s="9" t="str">
        <f>IF(AND(C_DOCTYPE&lt;&gt;"Паспорт РФ",NOT(ISBLANK(C_DOCTYPE))),"þ","¨")</f>
        <v>¨</v>
      </c>
      <c r="W60" s="93" t="s">
        <v>33</v>
      </c>
      <c r="X60" s="93"/>
      <c r="Y60" s="93"/>
      <c r="Z60" s="93"/>
      <c r="AA60" s="93"/>
      <c r="AB60" s="93"/>
      <c r="AC60" s="93"/>
      <c r="AD60" s="93"/>
      <c r="AE60" s="93"/>
      <c r="AF60" s="93">
        <f>IF(C_DOCTYPE&lt;&gt;"Паспорт РФ",""&amp;C_DOCTYPE,"")</f>
      </c>
      <c r="AG60" s="93"/>
      <c r="AH60" s="93"/>
      <c r="AI60" s="93"/>
      <c r="AJ60" s="93"/>
      <c r="AK60" s="93"/>
      <c r="AL60" s="93"/>
      <c r="AM60" s="93"/>
      <c r="AN60" s="93"/>
      <c r="AO60" s="93"/>
      <c r="AP60" s="94"/>
    </row>
    <row r="61" spans="1:42" s="30" customFormat="1" ht="9.7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78" t="s">
        <v>34</v>
      </c>
      <c r="L61" s="78"/>
      <c r="M61" s="78"/>
      <c r="N61" s="78"/>
      <c r="O61" s="78"/>
      <c r="P61" s="95">
        <f>IF(ISERR(FIND(" ",C_DOCNUM,1)),"",MID(C_DOCNUM,1,FIND(" ",C_DOCNUM,1)-1))</f>
      </c>
      <c r="Q61" s="93"/>
      <c r="R61" s="93"/>
      <c r="S61" s="94"/>
      <c r="T61" s="140" t="s">
        <v>35</v>
      </c>
      <c r="U61" s="141"/>
      <c r="V61" s="141"/>
      <c r="W61" s="141"/>
      <c r="X61" s="142"/>
      <c r="Y61" s="95">
        <f>IF(ISERR(FIND(" ",C_DOCNUM,1)),""&amp;C_DOCNUM,MID(C_DOCNUM,FIND(" ",C_DOCNUM,1)+1,20))</f>
      </c>
      <c r="Z61" s="93"/>
      <c r="AA61" s="93"/>
      <c r="AB61" s="93"/>
      <c r="AC61" s="93"/>
      <c r="AD61" s="93"/>
      <c r="AE61" s="94"/>
      <c r="AF61" s="140" t="s">
        <v>36</v>
      </c>
      <c r="AG61" s="141"/>
      <c r="AH61" s="141"/>
      <c r="AI61" s="141"/>
      <c r="AJ61" s="142"/>
      <c r="AK61" s="97">
        <f>""&amp;C_DOCDATE</f>
      </c>
      <c r="AL61" s="98"/>
      <c r="AM61" s="98"/>
      <c r="AN61" s="98"/>
      <c r="AO61" s="98"/>
      <c r="AP61" s="99"/>
    </row>
    <row r="62" spans="1:42" s="30" customFormat="1" ht="9.7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78" t="s">
        <v>37</v>
      </c>
      <c r="L62" s="78"/>
      <c r="M62" s="78"/>
      <c r="N62" s="78"/>
      <c r="O62" s="78"/>
      <c r="P62" s="95" t="str">
        <f>""&amp;C_DOCPLACE&amp;" "&amp;C_DOCPLACE_P</f>
        <v> </v>
      </c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4"/>
    </row>
    <row r="63" spans="1:42" s="30" customFormat="1" ht="9.7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7"/>
      <c r="L63" s="27"/>
      <c r="M63" s="27"/>
      <c r="N63" s="27"/>
      <c r="O63" s="27"/>
      <c r="P63" s="28"/>
      <c r="Q63" s="28"/>
      <c r="R63" s="28"/>
      <c r="S63" s="28"/>
      <c r="T63" s="27"/>
      <c r="U63" s="27"/>
      <c r="V63" s="27"/>
      <c r="W63" s="27"/>
      <c r="X63" s="27"/>
      <c r="Y63" s="28"/>
      <c r="Z63" s="28"/>
      <c r="AA63" s="28"/>
      <c r="AB63" s="28"/>
      <c r="AC63" s="28"/>
      <c r="AD63" s="28"/>
      <c r="AE63" s="28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9"/>
    </row>
    <row r="64" spans="1:42" s="30" customFormat="1" ht="9.75" customHeight="1">
      <c r="A64" s="87" t="s">
        <v>38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9"/>
    </row>
    <row r="65" spans="1:42" s="30" customFormat="1" ht="9.75" customHeight="1">
      <c r="A65" s="95" t="s">
        <v>62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</row>
    <row r="66" spans="1:42" s="30" customFormat="1" ht="9.75" customHeight="1">
      <c r="A66" s="95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4"/>
    </row>
    <row r="67" spans="1:42" s="30" customFormat="1" ht="9.75" customHeight="1">
      <c r="A67" s="87" t="s">
        <v>39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9"/>
    </row>
    <row r="68" spans="1:42" s="30" customFormat="1" ht="9.75" customHeight="1">
      <c r="A68" s="95">
        <f>""&amp;C_POSTADDR</f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4"/>
    </row>
    <row r="69" spans="1:42" s="30" customFormat="1" ht="9.75" customHeight="1">
      <c r="A69" s="95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4"/>
    </row>
    <row r="70" spans="1:42" s="30" customFormat="1" ht="9.75" customHeight="1">
      <c r="A70" s="102" t="s">
        <v>40</v>
      </c>
      <c r="B70" s="103"/>
      <c r="C70" s="103"/>
      <c r="D70" s="103"/>
      <c r="E70" s="103"/>
      <c r="F70" s="103"/>
      <c r="G70" s="103"/>
      <c r="H70" s="103"/>
      <c r="I70" s="103"/>
      <c r="J70" s="104"/>
      <c r="K70" s="78" t="s">
        <v>41</v>
      </c>
      <c r="L70" s="78"/>
      <c r="M70" s="78"/>
      <c r="N70" s="78"/>
      <c r="O70" s="76">
        <f>""&amp;C_PHONE</f>
      </c>
      <c r="P70" s="76"/>
      <c r="Q70" s="76"/>
      <c r="R70" s="76"/>
      <c r="S70" s="76"/>
      <c r="T70" s="76"/>
      <c r="U70" s="76"/>
      <c r="V70" s="78" t="s">
        <v>42</v>
      </c>
      <c r="W70" s="78"/>
      <c r="X70" s="78"/>
      <c r="Y70" s="78"/>
      <c r="Z70" s="76">
        <f>""&amp;C_PHONE_M</f>
      </c>
      <c r="AA70" s="76"/>
      <c r="AB70" s="76"/>
      <c r="AC70" s="76"/>
      <c r="AD70" s="76"/>
      <c r="AE70" s="76"/>
      <c r="AF70" s="76"/>
      <c r="AG70" s="140" t="s">
        <v>43</v>
      </c>
      <c r="AH70" s="141"/>
      <c r="AI70" s="142"/>
      <c r="AJ70" s="76"/>
      <c r="AK70" s="76"/>
      <c r="AL70" s="76"/>
      <c r="AM70" s="76"/>
      <c r="AN70" s="76"/>
      <c r="AO70" s="76"/>
      <c r="AP70" s="76"/>
    </row>
    <row r="71" spans="1:42" s="30" customFormat="1" ht="9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</row>
    <row r="72" spans="1:42" ht="9.75" customHeight="1">
      <c r="A72" s="105" t="s">
        <v>44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</row>
    <row r="73" spans="1:42" ht="9" customHeight="1">
      <c r="A73" s="106" t="s">
        <v>77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8"/>
    </row>
    <row r="74" spans="1:42" ht="9" customHeight="1">
      <c r="A74" s="73" t="s">
        <v>75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5"/>
    </row>
    <row r="75" spans="1:42" ht="9" customHeight="1">
      <c r="A75" s="73" t="s">
        <v>76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5"/>
    </row>
    <row r="76" spans="1:42" ht="9" customHeight="1">
      <c r="A76" s="178" t="s">
        <v>120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79"/>
      <c r="AL76" s="179"/>
      <c r="AM76" s="179"/>
      <c r="AN76" s="179"/>
      <c r="AO76" s="179"/>
      <c r="AP76" s="180"/>
    </row>
    <row r="77" spans="1:42" ht="9" customHeight="1">
      <c r="A77" s="73" t="s">
        <v>105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5"/>
    </row>
    <row r="78" spans="1:42" ht="9" customHeight="1">
      <c r="A78" s="178" t="s">
        <v>78</v>
      </c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79"/>
      <c r="AM78" s="179"/>
      <c r="AN78" s="179"/>
      <c r="AO78" s="179"/>
      <c r="AP78" s="180"/>
    </row>
    <row r="79" spans="1:42" ht="9" customHeight="1">
      <c r="A79" s="73" t="s">
        <v>79</v>
      </c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5"/>
    </row>
    <row r="80" spans="1:42" ht="9" customHeight="1">
      <c r="A80" s="178" t="s">
        <v>121</v>
      </c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80"/>
    </row>
    <row r="81" spans="1:42" ht="9" customHeight="1">
      <c r="A81" s="73" t="s">
        <v>107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5"/>
    </row>
    <row r="82" spans="1:42" ht="9" customHeight="1">
      <c r="A82" s="70" t="s">
        <v>106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2"/>
    </row>
    <row r="83" spans="1:42" ht="10.5" customHeight="1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</row>
    <row r="84" spans="1:42" ht="10.5" customHeight="1">
      <c r="A84" s="33"/>
      <c r="B84" s="118">
        <f>""&amp;C_DATE</f>
      </c>
      <c r="C84" s="118"/>
      <c r="D84" s="118"/>
      <c r="E84" s="118"/>
      <c r="F84" s="118"/>
      <c r="G84" s="118"/>
      <c r="H84" s="118"/>
      <c r="I84" s="118"/>
      <c r="J84" s="17"/>
      <c r="K84" s="17"/>
      <c r="L84" s="17"/>
      <c r="M84" s="19"/>
      <c r="N84" s="118"/>
      <c r="O84" s="118"/>
      <c r="P84" s="118"/>
      <c r="Q84" s="118"/>
      <c r="R84" s="118"/>
      <c r="S84" s="118"/>
      <c r="T84" s="118"/>
      <c r="U84" s="118"/>
      <c r="V84" s="17"/>
      <c r="W84" s="17"/>
      <c r="X84" s="17"/>
      <c r="Y84" s="19"/>
      <c r="Z84" s="118">
        <f>IF(ISERR((FIND(" ",A_FIO,1))),""&amp;A_FIO,MID(A_FIO,1,FIND(" ",A_FIO,1))&amp;IF(ISERR(MID(A_FIO,FIND(" ",A_FIO,1)+1,1)),"",MID(A_FIO,FIND(" ",A_FIO,1)+1,1)&amp;". "&amp;IF(ISERR(FIND(" ",A_FIO,FIND(" ",A_FIO,1)+1)),"",MID(A_FIO,FIND(" ",A_FIO,FIND(" ",A_FIO,1)+1)+1,1)&amp;".")))</f>
      </c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33"/>
      <c r="AN84" s="33"/>
      <c r="AO84" s="33"/>
      <c r="AP84" s="33"/>
    </row>
    <row r="85" spans="1:42" ht="10.5" customHeight="1">
      <c r="A85" s="33"/>
      <c r="B85" s="133" t="s">
        <v>45</v>
      </c>
      <c r="C85" s="133"/>
      <c r="D85" s="133"/>
      <c r="E85" s="133"/>
      <c r="F85" s="133"/>
      <c r="G85" s="133"/>
      <c r="H85" s="133"/>
      <c r="I85" s="133"/>
      <c r="J85" s="18"/>
      <c r="K85" s="18"/>
      <c r="L85" s="18"/>
      <c r="M85" s="19"/>
      <c r="N85" s="133" t="s">
        <v>57</v>
      </c>
      <c r="O85" s="133"/>
      <c r="P85" s="133"/>
      <c r="Q85" s="133"/>
      <c r="R85" s="133"/>
      <c r="S85" s="133"/>
      <c r="T85" s="133"/>
      <c r="U85" s="133"/>
      <c r="V85" s="18"/>
      <c r="W85" s="18"/>
      <c r="X85" s="18"/>
      <c r="Y85" s="19"/>
      <c r="Z85" s="119" t="s">
        <v>46</v>
      </c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33"/>
      <c r="AN85" s="33"/>
      <c r="AO85" s="33"/>
      <c r="AP85" s="33"/>
    </row>
    <row r="86" spans="1:42" ht="10.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</row>
    <row r="87" spans="1:42" ht="10.5" customHeight="1">
      <c r="A87" s="134" t="s">
        <v>61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5"/>
    </row>
    <row r="88" spans="1:42" ht="10.5" customHeight="1">
      <c r="A88" s="138" t="s">
        <v>80</v>
      </c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42" t="str">
        <f>IF(C_PRIORITY="0","þ","¨")</f>
        <v>¨</v>
      </c>
      <c r="AA88" s="100" t="s">
        <v>81</v>
      </c>
      <c r="AB88" s="100"/>
      <c r="AC88" s="100"/>
      <c r="AD88" s="100"/>
      <c r="AE88" s="100"/>
      <c r="AF88" s="100"/>
      <c r="AG88" s="100"/>
      <c r="AH88" s="42" t="str">
        <f>IF(C_PRIORITY="0","þ","¨")</f>
        <v>¨</v>
      </c>
      <c r="AI88" s="100" t="s">
        <v>82</v>
      </c>
      <c r="AJ88" s="100"/>
      <c r="AK88" s="100"/>
      <c r="AL88" s="100"/>
      <c r="AM88" s="100"/>
      <c r="AN88" s="100"/>
      <c r="AO88" s="100"/>
      <c r="AP88" s="101"/>
    </row>
    <row r="89" spans="1:42" ht="10.5" customHeight="1">
      <c r="A89" s="73" t="s">
        <v>83</v>
      </c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5"/>
    </row>
    <row r="90" spans="1:42" ht="10.5" customHeight="1">
      <c r="A90" s="73" t="s">
        <v>84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5"/>
    </row>
    <row r="91" spans="1:42" ht="10.5" customHeight="1">
      <c r="A91" s="73" t="s">
        <v>85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5"/>
    </row>
    <row r="92" spans="1:42" ht="10.5" customHeight="1">
      <c r="A92" s="73" t="s">
        <v>86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5"/>
    </row>
    <row r="93" spans="1:42" ht="10.5" customHeight="1">
      <c r="A93" s="73" t="s">
        <v>87</v>
      </c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5"/>
    </row>
    <row r="94" spans="1:42" ht="11.25" customHeight="1">
      <c r="A94" s="73" t="s">
        <v>103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5"/>
    </row>
    <row r="95" spans="1:42" ht="10.5" customHeight="1">
      <c r="A95" s="73" t="s">
        <v>122</v>
      </c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5"/>
    </row>
    <row r="96" spans="1:42" ht="10.5" customHeight="1">
      <c r="A96" s="73" t="s">
        <v>102</v>
      </c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5"/>
    </row>
    <row r="97" spans="1:42" ht="10.5" customHeight="1">
      <c r="A97" s="73" t="s">
        <v>88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5"/>
    </row>
    <row r="98" spans="1:42" ht="10.5" customHeight="1">
      <c r="A98" s="73" t="s">
        <v>89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5"/>
    </row>
    <row r="99" spans="1:42" ht="10.5" customHeight="1">
      <c r="A99" s="73" t="s">
        <v>90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5"/>
    </row>
    <row r="100" spans="1:42" ht="10.5" customHeight="1">
      <c r="A100" s="73" t="s">
        <v>91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5"/>
    </row>
    <row r="101" spans="1:42" ht="10.5" customHeight="1">
      <c r="A101" s="73" t="s">
        <v>92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5"/>
    </row>
    <row r="102" spans="1:42" ht="10.5" customHeight="1">
      <c r="A102" s="73" t="s">
        <v>93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5"/>
    </row>
    <row r="103" spans="1:42" ht="10.5" customHeight="1">
      <c r="A103" s="115" t="s">
        <v>94</v>
      </c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7"/>
    </row>
    <row r="104" spans="1:42" ht="10.5" customHeight="1">
      <c r="A104" s="73" t="s">
        <v>95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5"/>
    </row>
    <row r="105" spans="1:42" ht="11.25" customHeight="1">
      <c r="A105" s="73" t="s">
        <v>101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5"/>
    </row>
    <row r="106" spans="1:42" ht="10.5" customHeight="1">
      <c r="A106" s="73" t="s">
        <v>96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5"/>
    </row>
    <row r="107" spans="1:42" ht="9.75" customHeight="1">
      <c r="A107" s="73" t="s">
        <v>97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5"/>
    </row>
    <row r="108" spans="1:42" ht="9" customHeight="1">
      <c r="A108" s="115" t="s">
        <v>98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7"/>
    </row>
    <row r="109" spans="1:42" ht="9" customHeight="1">
      <c r="A109" s="115" t="s">
        <v>99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7"/>
    </row>
    <row r="110" spans="1:42" ht="9" customHeight="1">
      <c r="A110" s="70" t="s">
        <v>100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2"/>
    </row>
    <row r="111" spans="1:42" ht="9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9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</row>
    <row r="112" spans="1:42" ht="9.75" customHeight="1">
      <c r="A112" s="19"/>
      <c r="B112" s="19"/>
      <c r="C112" s="118">
        <f>""&amp;C_DATE</f>
      </c>
      <c r="D112" s="118"/>
      <c r="E112" s="118"/>
      <c r="F112" s="118"/>
      <c r="G112" s="118"/>
      <c r="H112" s="118"/>
      <c r="I112" s="118"/>
      <c r="J112" s="118"/>
      <c r="K112" s="17"/>
      <c r="L112" s="17"/>
      <c r="M112" s="17"/>
      <c r="N112" s="19"/>
      <c r="O112" s="118"/>
      <c r="P112" s="118"/>
      <c r="Q112" s="118"/>
      <c r="R112" s="118"/>
      <c r="S112" s="118"/>
      <c r="T112" s="118"/>
      <c r="U112" s="118"/>
      <c r="V112" s="118"/>
      <c r="W112" s="17"/>
      <c r="X112" s="17"/>
      <c r="Y112" s="17"/>
      <c r="Z112" s="19"/>
      <c r="AA112" s="118">
        <f>IF(ISERR((FIND(" ",C_FIO,1))),""&amp;C_FIO,MID(C_FIO,1,FIND(" ",C_FIO,1))&amp;IF(ISERR(MID(C_FIO,FIND(" ",C_FIO,1)+1,1)),"",MID(C_FIO,FIND(" ",C_FIO,1)+1,1)&amp;". "&amp;IF(ISERR(FIND(" ",C_FIO,FIND(" ",C_FIO,1)+1)),"",MID(C_FIO,FIND(" ",C_FIO,FIND(" ",C_FIO,1)+1)+1,1)&amp;".")))</f>
      </c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9"/>
      <c r="AO112" s="19"/>
      <c r="AP112" s="19"/>
    </row>
    <row r="113" spans="1:42" ht="9.75" customHeight="1">
      <c r="A113" s="19"/>
      <c r="B113" s="19"/>
      <c r="C113" s="133" t="s">
        <v>45</v>
      </c>
      <c r="D113" s="133"/>
      <c r="E113" s="133"/>
      <c r="F113" s="133"/>
      <c r="G113" s="133"/>
      <c r="H113" s="133"/>
      <c r="I113" s="133"/>
      <c r="J113" s="133"/>
      <c r="K113" s="18"/>
      <c r="L113" s="18"/>
      <c r="M113" s="18"/>
      <c r="N113" s="19"/>
      <c r="O113" s="133" t="s">
        <v>58</v>
      </c>
      <c r="P113" s="133"/>
      <c r="Q113" s="133"/>
      <c r="R113" s="133"/>
      <c r="S113" s="133"/>
      <c r="T113" s="133"/>
      <c r="U113" s="133"/>
      <c r="V113" s="133"/>
      <c r="W113" s="18"/>
      <c r="X113" s="18"/>
      <c r="Y113" s="18"/>
      <c r="Z113" s="19"/>
      <c r="AA113" s="119" t="s">
        <v>46</v>
      </c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9"/>
      <c r="AO113" s="19"/>
      <c r="AP113" s="19"/>
    </row>
    <row r="114" spans="1:42" s="23" customFormat="1" ht="9.75" customHeight="1">
      <c r="A114" s="105" t="s">
        <v>53</v>
      </c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</row>
    <row r="115" spans="1:42" ht="9.75" customHeight="1">
      <c r="A115" s="102" t="s">
        <v>59</v>
      </c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4"/>
    </row>
    <row r="116" spans="1:42" ht="9.75" customHeight="1">
      <c r="A116" s="21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20"/>
    </row>
    <row r="117" spans="1:42" ht="9.75" customHeight="1">
      <c r="A117" s="97">
        <f>""&amp;P_DOLG_1</f>
      </c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16"/>
      <c r="W117" s="118">
        <f>""&amp;C_DATE</f>
      </c>
      <c r="X117" s="118"/>
      <c r="Y117" s="118"/>
      <c r="Z117" s="118"/>
      <c r="AA117" s="118"/>
      <c r="AB117" s="118"/>
      <c r="AC117" s="16"/>
      <c r="AD117" s="98"/>
      <c r="AE117" s="98"/>
      <c r="AF117" s="98"/>
      <c r="AG117" s="98"/>
      <c r="AH117" s="98"/>
      <c r="AI117" s="136" t="str">
        <f>IF(ISERR((FIND(" ",P_FIO_1,1))),"____________________"&amp;P_FIO_1,MID(P_FIO_1,1,FIND(" ",P_FIO_1,1))&amp;IF(ISERR(MID(P_FIO_1,FIND(" ",P_FIO_1,1)+1,1)),"",MID(P_FIO_1,FIND(" ",P_FIO_1,1)+1,1)&amp;". "&amp;IF(ISERR(FIND(" ",P_FIO_1,FIND(" ",P_FIO_1,1)+1)),"",MID(P_FIO_1,FIND(" ",P_FIO_1,FIND(" ",P_FIO_1,1)+1)+1,1)&amp;".")))</f>
        <v>____________________</v>
      </c>
      <c r="AJ117" s="136"/>
      <c r="AK117" s="136"/>
      <c r="AL117" s="136"/>
      <c r="AM117" s="136"/>
      <c r="AN117" s="136"/>
      <c r="AO117" s="136"/>
      <c r="AP117" s="137"/>
    </row>
    <row r="118" spans="1:42" ht="9.75" customHeight="1">
      <c r="A118" s="130" t="s">
        <v>54</v>
      </c>
      <c r="B118" s="131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 t="s">
        <v>45</v>
      </c>
      <c r="W118" s="131"/>
      <c r="X118" s="131"/>
      <c r="Y118" s="131"/>
      <c r="Z118" s="131"/>
      <c r="AA118" s="131"/>
      <c r="AB118" s="131"/>
      <c r="AC118" s="131"/>
      <c r="AD118" s="131" t="s">
        <v>55</v>
      </c>
      <c r="AE118" s="131"/>
      <c r="AF118" s="131"/>
      <c r="AG118" s="131"/>
      <c r="AH118" s="131"/>
      <c r="AI118" s="131" t="s">
        <v>46</v>
      </c>
      <c r="AJ118" s="131"/>
      <c r="AK118" s="131"/>
      <c r="AL118" s="131"/>
      <c r="AM118" s="131"/>
      <c r="AN118" s="131"/>
      <c r="AO118" s="131"/>
      <c r="AP118" s="132"/>
    </row>
    <row r="119" ht="10.5" customHeight="1"/>
  </sheetData>
  <sheetProtection/>
  <mergeCells count="224">
    <mergeCell ref="A79:AP79"/>
    <mergeCell ref="A80:AP80"/>
    <mergeCell ref="A42:AP42"/>
    <mergeCell ref="A43:AP43"/>
    <mergeCell ref="A75:AP75"/>
    <mergeCell ref="A76:AP76"/>
    <mergeCell ref="A77:AP77"/>
    <mergeCell ref="A78:AP78"/>
    <mergeCell ref="A44:AP44"/>
    <mergeCell ref="A45:AP45"/>
    <mergeCell ref="B84:I84"/>
    <mergeCell ref="N84:U84"/>
    <mergeCell ref="Z84:AL84"/>
    <mergeCell ref="B85:I85"/>
    <mergeCell ref="N85:U85"/>
    <mergeCell ref="Z85:AL85"/>
    <mergeCell ref="AA1:AP1"/>
    <mergeCell ref="A18:J24"/>
    <mergeCell ref="A25:J25"/>
    <mergeCell ref="L25:Q25"/>
    <mergeCell ref="R25:X25"/>
    <mergeCell ref="AB25:AH25"/>
    <mergeCell ref="B10:AP10"/>
    <mergeCell ref="A17:J17"/>
    <mergeCell ref="L17:O17"/>
    <mergeCell ref="A11:A15"/>
    <mergeCell ref="C40:AP40"/>
    <mergeCell ref="C41:Y41"/>
    <mergeCell ref="Z41:AA41"/>
    <mergeCell ref="AB41:AP41"/>
    <mergeCell ref="AA30:AB30"/>
    <mergeCell ref="AE30:AF30"/>
    <mergeCell ref="P34:S34"/>
    <mergeCell ref="T34:X34"/>
    <mergeCell ref="M30:N30"/>
    <mergeCell ref="A32:J32"/>
    <mergeCell ref="A40:B41"/>
    <mergeCell ref="S18:Z18"/>
    <mergeCell ref="B11:AP11"/>
    <mergeCell ref="A38:AP38"/>
    <mergeCell ref="AJ25:AP25"/>
    <mergeCell ref="Q17:U17"/>
    <mergeCell ref="W17:Y17"/>
    <mergeCell ref="L18:Q18"/>
    <mergeCell ref="AM30:AP30"/>
    <mergeCell ref="U30:V30"/>
    <mergeCell ref="AB18:AH18"/>
    <mergeCell ref="L19:Q19"/>
    <mergeCell ref="S19:Z19"/>
    <mergeCell ref="AB19:AH19"/>
    <mergeCell ref="L21:P21"/>
    <mergeCell ref="A39:AP39"/>
    <mergeCell ref="W30:X30"/>
    <mergeCell ref="Y30:Z30"/>
    <mergeCell ref="K28:AP28"/>
    <mergeCell ref="A31:J31"/>
    <mergeCell ref="B12:AP12"/>
    <mergeCell ref="B13:AP13"/>
    <mergeCell ref="B14:AP14"/>
    <mergeCell ref="B15:AP15"/>
    <mergeCell ref="A67:AP67"/>
    <mergeCell ref="A68:AP68"/>
    <mergeCell ref="K62:O62"/>
    <mergeCell ref="P62:AP62"/>
    <mergeCell ref="A64:AP64"/>
    <mergeCell ref="A65:AP65"/>
    <mergeCell ref="A69:AP69"/>
    <mergeCell ref="AJ70:AP70"/>
    <mergeCell ref="A70:J70"/>
    <mergeCell ref="K70:N70"/>
    <mergeCell ref="O70:U70"/>
    <mergeCell ref="V70:Y70"/>
    <mergeCell ref="Z70:AF70"/>
    <mergeCell ref="AG70:AI70"/>
    <mergeCell ref="A66:AP66"/>
    <mergeCell ref="A60:J62"/>
    <mergeCell ref="K60:O60"/>
    <mergeCell ref="Q60:U60"/>
    <mergeCell ref="W60:AE60"/>
    <mergeCell ref="P61:S61"/>
    <mergeCell ref="T61:X61"/>
    <mergeCell ref="Y61:AE61"/>
    <mergeCell ref="AF61:AJ61"/>
    <mergeCell ref="X58:AP58"/>
    <mergeCell ref="U56:V56"/>
    <mergeCell ref="AA56:AB56"/>
    <mergeCell ref="AC56:AD56"/>
    <mergeCell ref="A59:J59"/>
    <mergeCell ref="L59:O59"/>
    <mergeCell ref="Q59:V59"/>
    <mergeCell ref="W59:AG59"/>
    <mergeCell ref="AH59:AJ59"/>
    <mergeCell ref="AD117:AH117"/>
    <mergeCell ref="A87:AP87"/>
    <mergeCell ref="AI117:AP117"/>
    <mergeCell ref="A88:Y88"/>
    <mergeCell ref="A100:AP100"/>
    <mergeCell ref="AF60:AP60"/>
    <mergeCell ref="W117:AB117"/>
    <mergeCell ref="O112:V112"/>
    <mergeCell ref="AK61:AP61"/>
    <mergeCell ref="K61:O61"/>
    <mergeCell ref="A106:AP106"/>
    <mergeCell ref="A118:U118"/>
    <mergeCell ref="V118:AC118"/>
    <mergeCell ref="AD118:AH118"/>
    <mergeCell ref="AI118:AP118"/>
    <mergeCell ref="A117:U117"/>
    <mergeCell ref="AA112:AM112"/>
    <mergeCell ref="C113:J113"/>
    <mergeCell ref="A110:AP110"/>
    <mergeCell ref="O113:V113"/>
    <mergeCell ref="A4:AP4"/>
    <mergeCell ref="A5:AP5"/>
    <mergeCell ref="A6:AP6"/>
    <mergeCell ref="A9:AP9"/>
    <mergeCell ref="A53:AP53"/>
    <mergeCell ref="A8:AP8"/>
    <mergeCell ref="A27:AP27"/>
    <mergeCell ref="A28:J28"/>
    <mergeCell ref="K35:O35"/>
    <mergeCell ref="K31:P31"/>
    <mergeCell ref="A94:AP94"/>
    <mergeCell ref="A95:AP95"/>
    <mergeCell ref="A107:AP107"/>
    <mergeCell ref="A101:AP101"/>
    <mergeCell ref="A109:AP109"/>
    <mergeCell ref="AA2:AP2"/>
    <mergeCell ref="AA3:AJ3"/>
    <mergeCell ref="AL3:AP3"/>
    <mergeCell ref="A90:AP90"/>
    <mergeCell ref="K54:AP54"/>
    <mergeCell ref="A115:AP115"/>
    <mergeCell ref="AG111:AP111"/>
    <mergeCell ref="A108:AP108"/>
    <mergeCell ref="A99:AP99"/>
    <mergeCell ref="C112:J112"/>
    <mergeCell ref="AA113:AM113"/>
    <mergeCell ref="A114:AP114"/>
    <mergeCell ref="A102:AP102"/>
    <mergeCell ref="A103:AP103"/>
    <mergeCell ref="A104:AP104"/>
    <mergeCell ref="K57:AP57"/>
    <mergeCell ref="E56:F56"/>
    <mergeCell ref="W56:X56"/>
    <mergeCell ref="Y56:Z56"/>
    <mergeCell ref="A55:AP55"/>
    <mergeCell ref="AE56:AF56"/>
    <mergeCell ref="A105:AP105"/>
    <mergeCell ref="M56:N56"/>
    <mergeCell ref="O56:P56"/>
    <mergeCell ref="Q56:R56"/>
    <mergeCell ref="S56:T56"/>
    <mergeCell ref="A89:AP89"/>
    <mergeCell ref="A96:AP96"/>
    <mergeCell ref="A56:B56"/>
    <mergeCell ref="A97:AP97"/>
    <mergeCell ref="A91:AP91"/>
    <mergeCell ref="A81:AP81"/>
    <mergeCell ref="C56:D56"/>
    <mergeCell ref="A92:AP92"/>
    <mergeCell ref="AG56:AH56"/>
    <mergeCell ref="AI56:AJ56"/>
    <mergeCell ref="AK56:AL56"/>
    <mergeCell ref="AM56:AP56"/>
    <mergeCell ref="A58:J58"/>
    <mergeCell ref="K58:P58"/>
    <mergeCell ref="Q58:W58"/>
    <mergeCell ref="Q30:R30"/>
    <mergeCell ref="S30:T30"/>
    <mergeCell ref="Q31:W31"/>
    <mergeCell ref="X31:AP31"/>
    <mergeCell ref="O30:P30"/>
    <mergeCell ref="AC30:AD30"/>
    <mergeCell ref="A72:AP72"/>
    <mergeCell ref="A73:AP73"/>
    <mergeCell ref="L32:O32"/>
    <mergeCell ref="Q32:V32"/>
    <mergeCell ref="W32:AG32"/>
    <mergeCell ref="AH32:AJ32"/>
    <mergeCell ref="A54:J54"/>
    <mergeCell ref="G56:H56"/>
    <mergeCell ref="I56:J56"/>
    <mergeCell ref="K56:L56"/>
    <mergeCell ref="AF34:AJ34"/>
    <mergeCell ref="AK34:AP34"/>
    <mergeCell ref="V37:Y37"/>
    <mergeCell ref="Z37:AF37"/>
    <mergeCell ref="AG37:AI37"/>
    <mergeCell ref="A98:AP98"/>
    <mergeCell ref="A93:AP93"/>
    <mergeCell ref="AA88:AG88"/>
    <mergeCell ref="AI88:AP88"/>
    <mergeCell ref="A57:J57"/>
    <mergeCell ref="AI30:AJ30"/>
    <mergeCell ref="AK30:AL30"/>
    <mergeCell ref="A33:J35"/>
    <mergeCell ref="K33:O33"/>
    <mergeCell ref="Q33:U33"/>
    <mergeCell ref="P35:AP35"/>
    <mergeCell ref="W33:AE33"/>
    <mergeCell ref="AF33:AP33"/>
    <mergeCell ref="K34:O34"/>
    <mergeCell ref="Y34:AE34"/>
    <mergeCell ref="A48:AP48"/>
    <mergeCell ref="A49:AP49"/>
    <mergeCell ref="A29:AP29"/>
    <mergeCell ref="A30:B30"/>
    <mergeCell ref="C30:D30"/>
    <mergeCell ref="E30:F30"/>
    <mergeCell ref="G30:H30"/>
    <mergeCell ref="I30:J30"/>
    <mergeCell ref="K30:L30"/>
    <mergeCell ref="AG30:AH30"/>
    <mergeCell ref="A50:AP50"/>
    <mergeCell ref="A51:AP51"/>
    <mergeCell ref="A82:AP82"/>
    <mergeCell ref="A74:AP74"/>
    <mergeCell ref="AJ37:AP37"/>
    <mergeCell ref="A37:J37"/>
    <mergeCell ref="K37:N37"/>
    <mergeCell ref="O37:U37"/>
    <mergeCell ref="A47:B47"/>
    <mergeCell ref="C47:AP4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2"/>
  <ignoredErrors>
    <ignoredError sqref="K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mulikova</dc:creator>
  <cp:keywords/>
  <dc:description/>
  <cp:lastModifiedBy>Воробьева Татьяна Александровна</cp:lastModifiedBy>
  <cp:lastPrinted>2019-11-01T14:05:41Z</cp:lastPrinted>
  <dcterms:created xsi:type="dcterms:W3CDTF">1996-10-08T23:32:33Z</dcterms:created>
  <dcterms:modified xsi:type="dcterms:W3CDTF">2020-12-31T10:06:58Z</dcterms:modified>
  <cp:category/>
  <cp:version/>
  <cp:contentType/>
  <cp:contentStatus/>
</cp:coreProperties>
</file>