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Заявления по картам с 2019 года\приказ от 01.10.2021\на сайт\"/>
    </mc:Choice>
  </mc:AlternateContent>
  <bookViews>
    <workbookView xWindow="120" yWindow="240" windowWidth="9720" windowHeight="7200"/>
  </bookViews>
  <sheets>
    <sheet name="Бланк" sheetId="3" r:id="rId1"/>
  </sheets>
  <definedNames>
    <definedName name="A_BIRTHDAY">Бланк!$G$4</definedName>
    <definedName name="A_BIRTHPLACE">Бланк!$H$4</definedName>
    <definedName name="A_DATE">Бланк!$C$4</definedName>
    <definedName name="A_DOCDATE">Бланк!$K$4</definedName>
    <definedName name="A_DOCNUM">Бланк!$J$4</definedName>
    <definedName name="A_DOCPLACE">Бланк!$L$4</definedName>
    <definedName name="A_DOCPLACE_P">Бланк!$M$4</definedName>
    <definedName name="A_DOCTYPE">Бланк!$I$4</definedName>
    <definedName name="A_FIO">Бланк!$D$4</definedName>
    <definedName name="A_NUM">Бланк!$B$4</definedName>
    <definedName name="A_POSTADDR">Бланк!$O$4</definedName>
    <definedName name="A_REGADDR">Бланк!$N$4</definedName>
    <definedName name="A_RESIDENT">Бланк!$E$4</definedName>
    <definedName name="A_SEX">Бланк!$F$4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Бланк!$A$8</definedName>
    <definedName name="BIRTHDAY">Бланк!#REF!</definedName>
    <definedName name="BIRTHPLACE">Бланк!#REF!</definedName>
    <definedName name="C_BIRTHDAY">Бланк!$AD$4</definedName>
    <definedName name="C_BIRTHPLACE">Бланк!$AE$4</definedName>
    <definedName name="C_DATE">Бланк!$P$4</definedName>
    <definedName name="C_DATE_B">Бланк!$W$4</definedName>
    <definedName name="C_DATE_E">Бланк!$X$4</definedName>
    <definedName name="C_DOCDATE">Бланк!$AH$4</definedName>
    <definedName name="C_DOCNUM">Бланк!$AG$4</definedName>
    <definedName name="C_DOCPLACE">Бланк!$AI$4</definedName>
    <definedName name="C_DOCPLACE_P">Бланк!$AJ$4</definedName>
    <definedName name="C_DOCTYPE">Бланк!$AF$4</definedName>
    <definedName name="C_FACTORY_NAME">Бланк!$AM$4</definedName>
    <definedName name="C_FIO">Бланк!$AB$4</definedName>
    <definedName name="C_FIOLATIN">Бланк!$Y$4</definedName>
    <definedName name="C_GDL">Бланк!#REF!</definedName>
    <definedName name="C_INN">Бланк!$S$4</definedName>
    <definedName name="C_IPDL">Бланк!#REF!</definedName>
    <definedName name="C_NUM">Бланк!$V$4</definedName>
    <definedName name="C_PHONE">Бланк!$T$4</definedName>
    <definedName name="C_PHONE_M">Бланк!$U$4</definedName>
    <definedName name="C_PMODL">Бланк!#REF!</definedName>
    <definedName name="C_POSTADDR">Бланк!$AL$4</definedName>
    <definedName name="C_PRIORITY">Бланк!$Z$4</definedName>
    <definedName name="C_REASON">Бланк!$AA$4</definedName>
    <definedName name="C_REGADDR">Бланк!$AK$4</definedName>
    <definedName name="C_RESIDENT">Бланк!$AC$4</definedName>
    <definedName name="C_SECRET">Бланк!$Q$4</definedName>
    <definedName name="C_SEX">Бланк!$R$4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Бланк!$A$4</definedName>
    <definedName name="D_TYPE">Бланк!$X$3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B_PHONE">Бланк!$Y$3</definedName>
    <definedName name="IPDL">Бланк!#REF!</definedName>
    <definedName name="IPDL_2">Бланк!#REF!</definedName>
    <definedName name="N_DOG">Бланк!#REF!</definedName>
    <definedName name="P_DOLG_1">Бланк!$N$3</definedName>
    <definedName name="P_DOLG_2">Бланк!$P$3</definedName>
    <definedName name="P_DOLG_3">Бланк!$R$3</definedName>
    <definedName name="P_DOLG_4">Бланк!$T$3</definedName>
    <definedName name="P_DOLG_5">Бланк!$V$3</definedName>
    <definedName name="P_FIO_1">Бланк!$O$3</definedName>
    <definedName name="P_FIO_2">Бланк!$Q$3</definedName>
    <definedName name="P_FIO_3">Бланк!$S$3</definedName>
    <definedName name="P_FIO_4">Бланк!$U$3</definedName>
    <definedName name="P_FIO_5">Бланк!$W$3</definedName>
    <definedName name="PDL">Бланк!#REF!</definedName>
    <definedName name="PDL_2">Бланк!#REF!</definedName>
    <definedName name="POSTADDRES">Бланк!#REF!</definedName>
    <definedName name="qwe">Бланк!$F$8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Z_DATE">Бланк!$AN$4</definedName>
  </definedNames>
  <calcPr calcId="162913"/>
</workbook>
</file>

<file path=xl/calcChain.xml><?xml version="1.0" encoding="utf-8"?>
<calcChain xmlns="http://schemas.openxmlformats.org/spreadsheetml/2006/main">
  <c r="AA12" i="3" l="1"/>
  <c r="V10" i="3" l="1"/>
  <c r="P10" i="3"/>
  <c r="K10" i="3"/>
  <c r="AH68" i="3" l="1"/>
  <c r="Z68" i="3"/>
  <c r="W101" i="3" l="1"/>
  <c r="AI101" i="3"/>
  <c r="A101" i="3"/>
  <c r="A96" i="3"/>
  <c r="K15" i="3"/>
  <c r="A15" i="3"/>
  <c r="AG16" i="3"/>
  <c r="K14" i="3"/>
  <c r="A14" i="3"/>
  <c r="K13" i="3"/>
  <c r="A13" i="3"/>
  <c r="K12" i="3"/>
  <c r="A12" i="3"/>
  <c r="S96" i="3"/>
  <c r="S16" i="3"/>
  <c r="K16" i="3"/>
  <c r="AL3" i="3"/>
  <c r="AA3" i="3"/>
  <c r="Z33" i="3"/>
  <c r="O33" i="3"/>
  <c r="A28" i="3"/>
  <c r="A31" i="3"/>
  <c r="AN22" i="3"/>
  <c r="AK22" i="3"/>
  <c r="Y24" i="3"/>
  <c r="P24" i="3"/>
  <c r="AK24" i="3"/>
  <c r="V23" i="3"/>
  <c r="P25" i="3"/>
  <c r="AF23" i="3"/>
  <c r="P23" i="3"/>
  <c r="P22" i="3"/>
  <c r="K22" i="3"/>
  <c r="X21" i="3"/>
  <c r="K21" i="3"/>
  <c r="AM20" i="3"/>
  <c r="AK20" i="3"/>
  <c r="AI20" i="3"/>
  <c r="AG20" i="3"/>
  <c r="AE20" i="3"/>
  <c r="AC20" i="3"/>
  <c r="AA20" i="3"/>
  <c r="Y20" i="3"/>
  <c r="W20" i="3"/>
  <c r="U20" i="3"/>
  <c r="S20" i="3"/>
  <c r="Q20" i="3"/>
  <c r="O20" i="3"/>
  <c r="M20" i="3"/>
  <c r="K20" i="3"/>
  <c r="I20" i="3"/>
  <c r="G20" i="3"/>
  <c r="E20" i="3"/>
  <c r="C20" i="3"/>
  <c r="A20" i="3"/>
  <c r="K18" i="3"/>
</calcChain>
</file>

<file path=xl/sharedStrings.xml><?xml version="1.0" encoding="utf-8"?>
<sst xmlns="http://schemas.openxmlformats.org/spreadsheetml/2006/main" count="121" uniqueCount="118">
  <si>
    <t>/</t>
  </si>
  <si>
    <t>Служебные отметки Банка (договор / счет)</t>
  </si>
  <si>
    <r>
      <t xml:space="preserve"> ( 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</si>
  <si>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>ЗАЯВЛЕНИЕ</t>
  </si>
  <si>
    <t xml:space="preserve">MasterCard Standard    </t>
  </si>
  <si>
    <t>MasterCard Gold</t>
  </si>
  <si>
    <t>¨</t>
  </si>
  <si>
    <t>MasterCard Platinum</t>
  </si>
  <si>
    <t>Кодовое слово</t>
  </si>
  <si>
    <t>Предоставление</t>
  </si>
  <si>
    <t>плановое</t>
  </si>
  <si>
    <t>Фамилия Имя Отчество</t>
  </si>
  <si>
    <t>Дата рождения</t>
  </si>
  <si>
    <t>Место рождения</t>
  </si>
  <si>
    <t>Гражданство</t>
  </si>
  <si>
    <t>Российское</t>
  </si>
  <si>
    <t>Иное (указать):</t>
  </si>
  <si>
    <t>Пол</t>
  </si>
  <si>
    <t>муж.</t>
  </si>
  <si>
    <t>жен.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</si>
  <si>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</si>
  <si>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</si>
  <si>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</si>
  <si>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</si>
  <si>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</si>
  <si>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</si>
  <si>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</si>
  <si>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</si>
  <si>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Адрес регистрации (индекс,страна,республика/край/область/округ,город,населенный пункт,улица,дом,корпус,квартира)</t>
  </si>
  <si>
    <t>Фактический адрес (при совпадении с адресом регистрации поле не заполняется)</t>
  </si>
  <si>
    <t>Контактные телефоны</t>
  </si>
  <si>
    <t>домашний</t>
  </si>
  <si>
    <t>мобильный</t>
  </si>
  <si>
    <t>рабочий</t>
  </si>
  <si>
    <t>Настоящим подтверждаю, что:</t>
  </si>
  <si>
    <t>(дата)</t>
  </si>
  <si>
    <t>(подпись заявителя)</t>
  </si>
  <si>
    <t>(Фамилия, Инициалы)</t>
  </si>
  <si>
    <t>"SMS-оповещение" - получение информации о пополнении счета и операциях совершаемых при помощи карты.</t>
  </si>
  <si>
    <t>+7</t>
  </si>
  <si>
    <t>Номер мобильного телефона для отправки SMS-уведомлений:</t>
  </si>
  <si>
    <r>
      <t>ü</t>
    </r>
    <r>
      <rPr>
        <sz val="6"/>
        <rFont val="Arial"/>
        <family val="2"/>
        <charset val="204"/>
      </rPr>
      <t xml:space="preserve"> информация, приведенная в настоящем Заявлении, является полной и достоверной. Обязуюсь в письменной форме незамедлительно информировать Банк обо
</t>
    </r>
  </si>
  <si>
    <t>всех изменениях предоставленной информации;</t>
  </si>
  <si>
    <r>
      <t>ü</t>
    </r>
    <r>
      <rPr>
        <sz val="6"/>
        <rFont val="Arial"/>
        <family val="2"/>
        <charset val="204"/>
      </rPr>
      <t xml:space="preserve"> против проверки указанных мною данных не возражаю;</t>
    </r>
  </si>
  <si>
    <r>
      <t>ü</t>
    </r>
    <r>
      <rPr>
        <sz val="6"/>
        <rFont val="Arial"/>
        <family val="2"/>
        <charset val="204"/>
      </rPr>
      <t xml:space="preserve"> при совершении  банковских и иных операций действую к своей выгоде. В случае проведения операций к выгоде третьих лиц обязуюсь незамедлительно
</t>
    </r>
  </si>
  <si>
    <t>представить в Банк документы и сведения, необходимые для идентификации указанных лиц;</t>
  </si>
  <si>
    <t>что Банк не обязан сообщать мне причины отказа и возвращать Заявление;</t>
  </si>
  <si>
    <r>
      <t>ü</t>
    </r>
    <r>
      <rPr>
        <sz val="6"/>
        <rFont val="Arial"/>
        <family val="2"/>
        <charset val="204"/>
      </rPr>
      <t xml:space="preserve"> уведомлен, что  денежные средства, находящиеся на банковском  счете,  открытого  в связи с предоставлением Карты, застрахованы в порядке, размерах и на
</t>
    </r>
  </si>
  <si>
    <t>условиях, установленных Федеральным законом «О страховании вкладов физических лиц в банках Российской Федерации».</t>
  </si>
  <si>
    <r>
      <t>ü</t>
    </r>
    <r>
      <rPr>
        <sz val="6"/>
        <rFont val="Arial"/>
        <family val="2"/>
        <charset val="204"/>
      </rPr>
      <t xml:space="preserve"> заявляю и подтверждаю, что Банк не несет ответственности в случае неполучения мною сообщений в связи с техническими проблемами, в том числе по вине
</t>
    </r>
  </si>
  <si>
    <t>провайдера, а также в иных случаях, произошедших не по вине Банка.</t>
  </si>
  <si>
    <t>Заполняется Банком</t>
  </si>
  <si>
    <t>Заявление клиента принято и проверено. Личность клиента удостоверена.</t>
  </si>
  <si>
    <t>(должность)</t>
  </si>
  <si>
    <t>(подпись)</t>
  </si>
  <si>
    <t>"Базовый"</t>
  </si>
  <si>
    <t>"Премиум"</t>
  </si>
  <si>
    <t>"Платиновый стандарт"</t>
  </si>
  <si>
    <t>срочное</t>
  </si>
  <si>
    <r>
      <t>ü</t>
    </r>
    <r>
      <rPr>
        <sz val="6"/>
        <rFont val="Arial"/>
        <family val="2"/>
        <charset val="204"/>
      </rPr>
      <t xml:space="preserve"> соглашаюсь получать информационные материалы из Банка на свой мобильный телефон;</t>
    </r>
  </si>
  <si>
    <t>Обработка персональных данных.</t>
  </si>
  <si>
    <t>Пакет банковских услуг</t>
  </si>
  <si>
    <t>В РАМКАХ ПАКЕТА БАНКОВСКИХ УСЛУГ</t>
  </si>
  <si>
    <t>Тип расчетной банковской карты</t>
  </si>
  <si>
    <t>"Эксклюзив"</t>
  </si>
  <si>
    <t>MasterCard Black</t>
  </si>
  <si>
    <t>Имя и Фамилия в латинской транслитерации (не более 19 символов с разделителем)</t>
  </si>
  <si>
    <t xml:space="preserve">В соответствии с Федеральным законом от 27.07.2006 г. № 152-ФЗ «О персональных данных»
</t>
  </si>
  <si>
    <t>даю</t>
  </si>
  <si>
    <t xml:space="preserve">не даю </t>
  </si>
  <si>
    <t xml:space="preserve">Настоящее согласие дано мной до наступления одного из следующих событий: </t>
  </si>
  <si>
    <t xml:space="preserve"> - отказа Банком от заключения договора банковского счета / открытия счета</t>
  </si>
  <si>
    <t xml:space="preserve"> - истечения пятилетнего срока с момента прекращения обязательств по заключенным Банком со мной договорам банковского счета.</t>
  </si>
  <si>
    <t>свое согласие на обработку АО Банк "Национальный стандарт" (115093,г.Москва, Партийный пер. д.1,корп. 57,стр.2,3) моих персональных данных и подтверждаю, что</t>
  </si>
  <si>
    <t>давая (не давая) такое согласие, я действую своей волей и в своем интересе.</t>
  </si>
  <si>
    <t>Согласие распространяется на следующую информацию: мои фамилия, имя, отчество, дата и место рождения, паспортные данные, данные документов, удостоверяющих</t>
  </si>
  <si>
    <t>личность, адрес, в том числе адрес электронной почты, телефон, семейное, финансовое, имущественное положение, иная информация, относящаяся к моей личности и</t>
  </si>
  <si>
    <t>связанная с установлением договорных отношений (в случае необходимости).</t>
  </si>
  <si>
    <t xml:space="preserve">Согласие на обработку персональных данных дается мною в целях заключения со мной договора банковского счета путем присоединения к Правилам предоставления и </t>
  </si>
  <si>
    <t>Согласие предоставляется на осуществление любых действий в отношении моих персональных данных, которые необходимы для достижения вышеуказанных целей,</t>
  </si>
  <si>
    <t>лицу (в том числе не кредитной и небанковской организации), передачи Банком принадлежащих ему функций и полномочий иному лицу, а также при привлечении третьих</t>
  </si>
  <si>
    <t>лиц к оказанию услуг в указанных целях. Банк вправе в необходимом объеме раскрывать для совершения вышеуказанных действий информацию обо мне (включая</t>
  </si>
  <si>
    <t>мои  персональные данные) таким третьим лицам, их агентам и иным уполномоченным ими лицам, а также предоставлять таким лицам соответствующие документы, содержащие</t>
  </si>
  <si>
    <t>указанную информацию, осуществлять иные действия с моими персональными данными в строгом соответствии с действующим законодательством.</t>
  </si>
  <si>
    <t>Настоящее согласие может быть отозвано посредством направления мною письменного уведомления Банку в произвольной форме по почте заказным письмом с уведомле-</t>
  </si>
  <si>
    <t xml:space="preserve">нием о вручении, либо вручения уведомления лично под роспись представителю Банка, если иное не установлено законодательством Российской Федерации.  В случае </t>
  </si>
  <si>
    <t>отзыва согласия на обработку персональных данных прекращение обработки персональных данных происходит только после полного исполнения Сторонами обязательств,</t>
  </si>
  <si>
    <t xml:space="preserve"> вытекающих из договорных отношений, а уничтожение персональных данных производится не ранее истечения срока хранения, установленного для конкретного вида</t>
  </si>
  <si>
    <t xml:space="preserve">документов, если персональные данные содержатся в указанных документах. </t>
  </si>
  <si>
    <r>
      <t>ü</t>
    </r>
    <r>
      <rPr>
        <sz val="6"/>
        <rFont val="Arial"/>
        <family val="2"/>
        <charset val="204"/>
      </rPr>
      <t xml:space="preserve"> обязуюсь выполнять условия указанного Договора;</t>
    </r>
  </si>
  <si>
    <r>
      <t>ü</t>
    </r>
    <r>
      <rPr>
        <sz val="6"/>
        <rFont val="Arial"/>
        <family val="2"/>
        <charset val="204"/>
      </rPr>
      <t xml:space="preserve">  действуя своей волей и в своем интересе прошу Банк без моих дополнительных распоряжений, без ограничения по сумме и количеству операций, осуществлять оплату</t>
    </r>
  </si>
  <si>
    <t>услуг (расходов) Банка в порядке и размерах, предусмотренных Правилами и Тарифами, с применением платежных документов, установленных Банком России;</t>
  </si>
  <si>
    <r>
      <t>ü</t>
    </r>
    <r>
      <rPr>
        <sz val="6"/>
        <rFont val="Arial"/>
        <family val="2"/>
        <charset val="204"/>
      </rPr>
      <t xml:space="preserve"> подписывая настоящее Заявление, выражаю свое согласие на присоединение к Правилам, которые совместно с Заявлением и Тарифами являются договором
</t>
    </r>
  </si>
  <si>
    <t>банковского счета (далее - Договор);</t>
  </si>
  <si>
    <t>Прошу предоставить доступ к услугам:</t>
  </si>
  <si>
    <t>Настоящим отказываюсь от sms-информирования об операциях совершенных с использованием карты.</t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</si>
  <si>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осознанно отказываюсь от возможности мгновенного получения  SMS–уведомлений  о проведенной операции и, соответственно, понимаю, что отказываюсь от  возможности заблокировать карту сразу после получения  SMS–уведомления о несанкционированной операции с использованием карты.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</si>
  <si>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Со статьей 9 «Порядок использования электронных средств платежа» Федерального закона 161-ФЗ от 27.06.2011 г. "О национальной платежной системе» ознакомлен. Информация, изложенная в статье 9 Федерального закона 161-ФЗ от 27.06.2011г., мне понятна. Претензий к Банку не имею.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</si>
  <si>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При этом я уведомлен(а) и понимаю, что при отказе от услуги SMS - оповещения у меня возникает риск полного снятия мошенниками денежных средств с банковского счета, открытого для расчетов по операциям с использованием банковской карты, при утрате/краже карты путем использования мошенниками самой карты и/или информации по карте.</t>
    </r>
  </si>
  <si>
    <t>Валюта счета</t>
  </si>
  <si>
    <t>рубль РФ</t>
  </si>
  <si>
    <t>доллар США</t>
  </si>
  <si>
    <t>евро</t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</si>
  <si>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уведомлен, что информация о совершении операций с использованием карты будет предоставляться мне в порядке, установленном п. 7.1. Правил.</t>
    </r>
  </si>
  <si>
    <t xml:space="preserve">включая без ограничения: сбор, запись, обработку, систематизацию, накопление, хранение, уточнение (обновление, изменение), извлечение, использование, </t>
  </si>
  <si>
    <t>обезличивание, блокирование, удаление, уничтожение, а также на передачу моих персональных данных для достижения указанных выше целей третьему</t>
  </si>
  <si>
    <t xml:space="preserve">Обработка персональных данных может осуществляться Банком с использованием и/или без использования средств автоматизации. При обработке персональных </t>
  </si>
  <si>
    <t>данных Банк не ограничен в применении иных способов их обработки.</t>
  </si>
  <si>
    <t>Мне разъяснены и понятны юридические последствия моего отказа в предоставлении согласия на обработку персональных данных, в том числе право Банка обрабатывать мои персональные данные без получения указанного согласия в объеме, сроки и в случаях, предусмотренных действующим законодательством Российской Федерации.</t>
  </si>
  <si>
    <t>НА ОТКРЫТИЕ СЧЕТА И ПРЕДОСТАВЛЕНИЕ  РАСЧЕТНОЙ БАНКОВСКОЙ КАРТЫ</t>
  </si>
  <si>
    <t xml:space="preserve">    Прошу открыть мне счет и предоставить расчетную банковскую карту в рамках пакета услуг:</t>
  </si>
  <si>
    <r>
      <t>ü</t>
    </r>
    <r>
      <rPr>
        <sz val="6"/>
        <rFont val="Arial"/>
        <family val="2"/>
        <charset val="204"/>
      </rPr>
      <t xml:space="preserve"> с Тарифами по выпуску и обслуживанию расчетных банковских карт, далее – Тарифы, и Правилами предоставления и обслуживания расчетных  банковских
</t>
    </r>
  </si>
  <si>
    <t xml:space="preserve">карт, далее - Правила, АО Банк «Национальный стандарт», далее - Банк, действующими на момент подписания настоящего Заявления, Памяткой для 
</t>
  </si>
  <si>
    <t>держателей карт ознакомлен, обязуюсь их неукоснительно соблюдать;</t>
  </si>
  <si>
    <t xml:space="preserve">обслуживания расчетных банковских карт в АО Банк "Национальный стандарт", исполнение договорных обязательств по заключенным договорам,  их изменения </t>
  </si>
  <si>
    <t>и расторжения, информирования меня о новых продуктах и услугах Банка, а также обеспечения соблюдения законов и нормативных правовых актов Российской Федерации.</t>
  </si>
  <si>
    <r>
      <t>ü</t>
    </r>
    <r>
      <rPr>
        <sz val="6"/>
        <rFont val="Arial"/>
        <family val="2"/>
        <charset val="204"/>
      </rPr>
      <t xml:space="preserve"> в случае принятия Банком отрицательного решения об открытии банковского счета и предоставлении расчетной банковской карты согласен с тем, 
</t>
    </r>
  </si>
  <si>
    <t>МИР Привилегия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</si>
</sst>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sz val="6"/>
      <name val="Arial Cyr"/>
      <charset val="204"/>
    </font>
    <font>
      <b/>
      <sz val="8"/>
      <name val="Arial Black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2" xfId="0" applyFont="1" applyBorder="1" applyAlignment="1"/>
    <xf numFmtId="0" fontId="1" fillId="0" borderId="4" xfId="0" applyFont="1" applyBorder="1" applyAlignment="1"/>
    <xf numFmtId="4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/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6" fillId="0" borderId="3" xfId="0" applyFont="1" applyFill="1" applyBorder="1" applyAlignment="1"/>
    <xf numFmtId="0" fontId="1" fillId="0" borderId="1" xfId="0" applyFont="1" applyFill="1" applyBorder="1" applyAlignment="1"/>
    <xf numFmtId="0" fontId="3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1" fillId="0" borderId="6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7" xfId="0" applyFont="1" applyFill="1" applyBorder="1"/>
    <xf numFmtId="0" fontId="1" fillId="0" borderId="0" xfId="0" applyFont="1" applyFill="1" applyBorder="1"/>
    <xf numFmtId="0" fontId="1" fillId="0" borderId="8" xfId="0" applyFont="1" applyFill="1" applyBorder="1"/>
    <xf numFmtId="0" fontId="1" fillId="0" borderId="0" xfId="0" applyFont="1" applyFill="1" applyBorder="1" applyAlignment="1"/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/>
    <xf numFmtId="0" fontId="4" fillId="0" borderId="0" xfId="0" applyFont="1" applyFill="1" applyBorder="1" applyAlignment="1">
      <alignment horizontal="justify" vertical="top" wrapText="1"/>
    </xf>
    <xf numFmtId="0" fontId="6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justify" vertical="top" wrapText="1"/>
    </xf>
    <xf numFmtId="0" fontId="3" fillId="0" borderId="1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justify" vertical="top" wrapText="1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Fill="1"/>
    <xf numFmtId="0" fontId="3" fillId="0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3" fillId="4" borderId="1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justify" vertical="top" wrapText="1"/>
    </xf>
    <xf numFmtId="0" fontId="7" fillId="0" borderId="0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vertical="top" wrapText="1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1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justify" vertical="top" wrapText="1"/>
    </xf>
    <xf numFmtId="0" fontId="5" fillId="0" borderId="7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top" wrapText="1"/>
    </xf>
    <xf numFmtId="0" fontId="5" fillId="0" borderId="8" xfId="0" applyFont="1" applyFill="1" applyBorder="1" applyAlignment="1">
      <alignment horizontal="justify" vertical="top" wrapText="1"/>
    </xf>
    <xf numFmtId="0" fontId="4" fillId="0" borderId="12" xfId="0" applyFont="1" applyFill="1" applyBorder="1" applyAlignment="1">
      <alignment horizontal="justify" vertical="top" wrapText="1"/>
    </xf>
    <xf numFmtId="0" fontId="4" fillId="0" borderId="9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>
      <alignment horizontal="justify" vertical="top" wrapText="1"/>
    </xf>
    <xf numFmtId="0" fontId="1" fillId="0" borderId="5" xfId="0" applyFont="1" applyBorder="1" applyAlignment="1">
      <alignment horizontal="left"/>
    </xf>
    <xf numFmtId="0" fontId="3" fillId="3" borderId="1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6" fillId="0" borderId="4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4" fillId="0" borderId="7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4" fillId="0" borderId="12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10" xfId="0" applyFont="1" applyBorder="1" applyAlignment="1">
      <alignment horizontal="justify" vertical="center"/>
    </xf>
    <xf numFmtId="0" fontId="3" fillId="0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0" fillId="0" borderId="1" xfId="0" applyFill="1" applyBorder="1" applyAlignment="1"/>
    <xf numFmtId="0" fontId="0" fillId="0" borderId="6" xfId="0" applyFill="1" applyBorder="1" applyAlignment="1"/>
    <xf numFmtId="0" fontId="1" fillId="0" borderId="4" xfId="0" applyFont="1" applyBorder="1" applyAlignment="1">
      <alignment horizontal="left"/>
    </xf>
    <xf numFmtId="0" fontId="4" fillId="0" borderId="1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9" xfId="0" applyFont="1" applyFill="1" applyBorder="1" applyAlignment="1"/>
    <xf numFmtId="0" fontId="0" fillId="0" borderId="9" xfId="0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ill="1" applyAlignment="1">
      <alignment horizontal="justify" vertical="top" wrapText="1"/>
    </xf>
    <xf numFmtId="0" fontId="0" fillId="0" borderId="8" xfId="0" applyFill="1" applyBorder="1" applyAlignment="1">
      <alignment horizontal="justify" vertical="top" wrapText="1"/>
    </xf>
    <xf numFmtId="0" fontId="0" fillId="0" borderId="9" xfId="0" applyFill="1" applyBorder="1" applyAlignment="1">
      <alignment horizontal="justify" vertical="top" wrapText="1"/>
    </xf>
    <xf numFmtId="0" fontId="0" fillId="0" borderId="10" xfId="0" applyFill="1" applyBorder="1" applyAlignment="1">
      <alignment horizontal="justify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27551</xdr:colOff>
      <xdr:row>4</xdr:row>
      <xdr:rowOff>9525</xdr:rowOff>
    </xdr:to>
    <xdr:pic>
      <xdr:nvPicPr>
        <xdr:cNvPr id="3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492936" cy="595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2"/>
  <sheetViews>
    <sheetView tabSelected="1" topLeftCell="A85" zoomScale="160" zoomScaleNormal="160" workbookViewId="0">
      <selection activeCell="AA1" sqref="AA1:AP1"/>
    </sheetView>
  </sheetViews>
  <sheetFormatPr defaultColWidth="2.140625" defaultRowHeight="11.25" customHeight="1" x14ac:dyDescent="0.2"/>
  <cols>
    <col min="1" max="1" width="2.140625" style="1" customWidth="1"/>
    <col min="2" max="26" width="2.140625" style="1"/>
    <col min="27" max="27" width="2" style="1" customWidth="1"/>
    <col min="28" max="41" width="2.140625" style="1"/>
    <col min="42" max="42" width="8.85546875" style="1" customWidth="1"/>
    <col min="43" max="16384" width="2.140625" style="1"/>
  </cols>
  <sheetData>
    <row r="1" spans="1:42" ht="11.25" customHeight="1" x14ac:dyDescent="0.2">
      <c r="AA1" s="140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</row>
    <row r="2" spans="1:42" ht="11.25" customHeight="1" x14ac:dyDescent="0.2">
      <c r="Y2" s="2"/>
      <c r="Z2" s="2"/>
      <c r="AA2" s="119" t="s">
        <v>1</v>
      </c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1"/>
    </row>
    <row r="3" spans="1:42" ht="11.25" customHeight="1" x14ac:dyDescent="0.2">
      <c r="N3" s="5"/>
      <c r="O3" s="5"/>
      <c r="P3" s="5"/>
      <c r="Q3" s="5"/>
      <c r="R3" s="5"/>
      <c r="S3" s="5"/>
      <c r="T3" s="5"/>
      <c r="U3" s="5"/>
      <c r="V3" s="5"/>
      <c r="W3" s="12"/>
      <c r="X3" s="12"/>
      <c r="Y3" s="12"/>
      <c r="AA3" s="124" t="str">
        <f>"" &amp; D_NUM</f>
        <v/>
      </c>
      <c r="AB3" s="125"/>
      <c r="AC3" s="125"/>
      <c r="AD3" s="125"/>
      <c r="AE3" s="125"/>
      <c r="AF3" s="125"/>
      <c r="AG3" s="125"/>
      <c r="AH3" s="125"/>
      <c r="AI3" s="125"/>
      <c r="AJ3" s="125"/>
      <c r="AK3" s="3" t="s">
        <v>0</v>
      </c>
      <c r="AL3" s="125" t="str">
        <f>"" &amp; RIGHT(A_NUM,7)</f>
        <v/>
      </c>
      <c r="AM3" s="125"/>
      <c r="AN3" s="125"/>
      <c r="AO3" s="125"/>
      <c r="AP3" s="126"/>
    </row>
    <row r="4" spans="1:42" ht="11.2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1"/>
    </row>
    <row r="5" spans="1:42" ht="11.25" customHeight="1" x14ac:dyDescent="0.2">
      <c r="A5" s="122" t="s">
        <v>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</row>
    <row r="6" spans="1:42" ht="11.25" customHeight="1" x14ac:dyDescent="0.2">
      <c r="A6" s="127" t="s">
        <v>109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</row>
    <row r="7" spans="1:42" ht="11.25" customHeight="1" x14ac:dyDescent="0.25">
      <c r="A7" s="123" t="s">
        <v>62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</row>
    <row r="8" spans="1:42" ht="11.25" customHeight="1" x14ac:dyDescent="0.2">
      <c r="A8" s="128" t="s">
        <v>2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</row>
    <row r="9" spans="1:42" ht="11.25" customHeight="1" x14ac:dyDescent="0.2">
      <c r="A9" s="129" t="s">
        <v>110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</row>
    <row r="10" spans="1:42" ht="11.25" customHeight="1" x14ac:dyDescent="0.2">
      <c r="A10" s="65" t="s">
        <v>99</v>
      </c>
      <c r="B10" s="66"/>
      <c r="C10" s="66"/>
      <c r="D10" s="66"/>
      <c r="E10" s="66"/>
      <c r="F10" s="66"/>
      <c r="G10" s="66"/>
      <c r="H10" s="66"/>
      <c r="I10" s="66"/>
      <c r="J10" s="66"/>
      <c r="K10" s="40" t="str">
        <f>IF(MID(A_NUM,6,3)="810","þ","¨")</f>
        <v>¨</v>
      </c>
      <c r="L10" s="130" t="s">
        <v>100</v>
      </c>
      <c r="M10" s="130"/>
      <c r="N10" s="130"/>
      <c r="O10" s="130"/>
      <c r="P10" s="41" t="str">
        <f>IF(MID(A_NUM,6,3)="840","þ","¨")</f>
        <v>¨</v>
      </c>
      <c r="Q10" s="130" t="s">
        <v>101</v>
      </c>
      <c r="R10" s="130"/>
      <c r="S10" s="130"/>
      <c r="T10" s="130"/>
      <c r="U10" s="130"/>
      <c r="V10" s="41" t="str">
        <f>IF(MID(A_NUM,6,3)="978","þ","¨")</f>
        <v>¨</v>
      </c>
      <c r="W10" s="51" t="s">
        <v>102</v>
      </c>
      <c r="X10" s="51"/>
      <c r="Y10" s="5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2"/>
      <c r="AK10" s="132"/>
      <c r="AL10" s="132"/>
      <c r="AM10" s="132"/>
      <c r="AN10" s="132"/>
      <c r="AO10" s="132"/>
      <c r="AP10" s="133"/>
    </row>
    <row r="11" spans="1:42" ht="11.25" customHeight="1" x14ac:dyDescent="0.2">
      <c r="A11" s="116" t="s">
        <v>61</v>
      </c>
      <c r="B11" s="117"/>
      <c r="C11" s="117"/>
      <c r="D11" s="117"/>
      <c r="E11" s="117"/>
      <c r="F11" s="117"/>
      <c r="G11" s="117"/>
      <c r="H11" s="117"/>
      <c r="I11" s="117"/>
      <c r="J11" s="118"/>
      <c r="K11" s="116" t="s">
        <v>63</v>
      </c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8"/>
    </row>
    <row r="12" spans="1:42" ht="11.25" customHeight="1" x14ac:dyDescent="0.2">
      <c r="A12" s="8" t="str">
        <f>IF(ISERROR(FIND("[ БАЗОВЫЙ ]",D_TYPE)),"¨","þ")</f>
        <v>¨</v>
      </c>
      <c r="B12" s="85" t="s">
        <v>55</v>
      </c>
      <c r="C12" s="85"/>
      <c r="D12" s="85"/>
      <c r="E12" s="85"/>
      <c r="F12" s="85"/>
      <c r="G12" s="85"/>
      <c r="H12" s="85"/>
      <c r="I12" s="85"/>
      <c r="J12" s="86"/>
      <c r="K12" s="7" t="str">
        <f>IF(AND(LEFT(C_NUM,6)="518275",NOT(ISERROR(FIND("[ БАЗОВЫЙ ]",D_TYPE)))),"þ","¨")</f>
        <v>¨</v>
      </c>
      <c r="L12" s="15" t="s">
        <v>4</v>
      </c>
      <c r="M12" s="15"/>
      <c r="N12" s="15"/>
      <c r="O12" s="15"/>
      <c r="P12" s="15"/>
      <c r="Q12" s="15"/>
      <c r="R12" s="15"/>
      <c r="S12" s="15"/>
      <c r="T12" s="15"/>
      <c r="U12" s="16"/>
      <c r="V12" s="21"/>
      <c r="W12" s="19"/>
      <c r="X12" s="19"/>
      <c r="Y12" s="19"/>
      <c r="Z12" s="19"/>
      <c r="AA12" s="44" t="str">
        <f>IF(AND(LEFT(C_NUM,6)="429773",NOT(ISERROR(FIND("[ БАЗОВЫЙ ]",D_TYPE)))),"þ","¨")</f>
        <v>¨</v>
      </c>
      <c r="AB12" s="45" t="s">
        <v>117</v>
      </c>
      <c r="AC12" s="45"/>
      <c r="AD12" s="45"/>
      <c r="AE12" s="46"/>
      <c r="AF12" s="46"/>
      <c r="AG12" s="46"/>
      <c r="AM12" s="16"/>
      <c r="AN12" s="16"/>
      <c r="AO12" s="16"/>
      <c r="AP12" s="17"/>
    </row>
    <row r="13" spans="1:42" ht="11.25" customHeight="1" x14ac:dyDescent="0.2">
      <c r="A13" s="8" t="str">
        <f>IF(ISERROR(FIND("[ ПРЕМИУМ ]",D_TYPE)),"¨","þ")</f>
        <v>¨</v>
      </c>
      <c r="B13" s="85" t="s">
        <v>56</v>
      </c>
      <c r="C13" s="85"/>
      <c r="D13" s="85"/>
      <c r="E13" s="85"/>
      <c r="F13" s="85"/>
      <c r="G13" s="85"/>
      <c r="H13" s="85"/>
      <c r="I13" s="85"/>
      <c r="J13" s="86"/>
      <c r="K13" s="7" t="str">
        <f>IF(AND(LEFT(C_NUM,6)="518372",NOT(ISERROR(FIND("[ ПРЕМИУМ ]",D_TYPE)))),"þ","¨")</f>
        <v>¨</v>
      </c>
      <c r="L13" s="15" t="s">
        <v>5</v>
      </c>
      <c r="M13" s="15"/>
      <c r="N13" s="15"/>
      <c r="O13" s="15"/>
      <c r="P13" s="15"/>
      <c r="Q13" s="15"/>
      <c r="R13" s="15"/>
      <c r="S13" s="15"/>
      <c r="T13" s="16"/>
      <c r="U13" s="16"/>
      <c r="V13" s="43"/>
      <c r="W13" s="43"/>
      <c r="X13" s="43"/>
      <c r="Y13" s="43"/>
      <c r="Z13" s="43"/>
      <c r="AA13" s="21"/>
      <c r="AB13" s="19"/>
      <c r="AC13" s="19"/>
      <c r="AD13" s="19"/>
      <c r="AE13" s="19"/>
      <c r="AF13" s="19"/>
      <c r="AG13" s="15"/>
      <c r="AH13" s="15"/>
      <c r="AI13" s="16"/>
      <c r="AJ13" s="16"/>
      <c r="AK13" s="16"/>
      <c r="AL13" s="16"/>
      <c r="AM13" s="16"/>
      <c r="AN13" s="16"/>
      <c r="AO13" s="16"/>
      <c r="AP13" s="17"/>
    </row>
    <row r="14" spans="1:42" ht="11.25" customHeight="1" x14ac:dyDescent="0.2">
      <c r="A14" s="8" t="str">
        <f>IF(ISERROR(FIND("[ ПЛАТИНОВЫЙ СТАНДАРТ ]",D_TYPE)),"¨","þ")</f>
        <v>¨</v>
      </c>
      <c r="B14" s="85" t="s">
        <v>57</v>
      </c>
      <c r="C14" s="85"/>
      <c r="D14" s="85"/>
      <c r="E14" s="85"/>
      <c r="F14" s="85"/>
      <c r="G14" s="85"/>
      <c r="H14" s="85"/>
      <c r="I14" s="85"/>
      <c r="J14" s="86"/>
      <c r="K14" s="7" t="str">
        <f>IF(AND(LEFT(C_NUM,6)="516445",NOT(ISERROR(FIND("[ ПЛАТИНОВЫЙ СТАНДАРТ ]",D_TYPE)))),"þ","¨")</f>
        <v>¨</v>
      </c>
      <c r="L14" s="15" t="s">
        <v>7</v>
      </c>
      <c r="M14" s="15"/>
      <c r="N14" s="15"/>
      <c r="O14" s="15"/>
      <c r="P14" s="15"/>
      <c r="Q14" s="15"/>
      <c r="R14" s="15"/>
      <c r="S14" s="15"/>
      <c r="T14" s="16"/>
      <c r="U14" s="16"/>
      <c r="V14" s="43"/>
      <c r="W14" s="43"/>
      <c r="X14" s="43"/>
      <c r="Y14" s="43"/>
      <c r="Z14" s="43"/>
      <c r="AA14" s="21"/>
      <c r="AB14" s="19"/>
      <c r="AC14" s="19"/>
      <c r="AD14" s="19"/>
      <c r="AE14" s="19"/>
      <c r="AF14" s="19"/>
      <c r="AG14" s="15"/>
      <c r="AH14" s="15"/>
      <c r="AI14" s="16"/>
      <c r="AJ14" s="16"/>
      <c r="AK14" s="16"/>
      <c r="AL14" s="16"/>
      <c r="AM14" s="16"/>
      <c r="AN14" s="16"/>
      <c r="AO14" s="16"/>
      <c r="AP14" s="17"/>
    </row>
    <row r="15" spans="1:42" ht="11.25" customHeight="1" x14ac:dyDescent="0.2">
      <c r="A15" s="8" t="str">
        <f>IF(ISERROR(FIND("[ ЭКСКЛЮЗИВ ]",D_TYPE)),"¨","þ")</f>
        <v>¨</v>
      </c>
      <c r="B15" s="85" t="s">
        <v>64</v>
      </c>
      <c r="C15" s="85"/>
      <c r="D15" s="85"/>
      <c r="E15" s="85"/>
      <c r="F15" s="85"/>
      <c r="G15" s="85"/>
      <c r="H15" s="85"/>
      <c r="I15" s="85"/>
      <c r="J15" s="86"/>
      <c r="K15" s="7" t="str">
        <f>IF(AND(LEFT(C_NUM,6)="516132",NOT(ISERROR(FIND("[ ЭКСКЛЮЗИВ ]",D_TYPE)))),"þ","¨")</f>
        <v>¨</v>
      </c>
      <c r="L15" s="15" t="s">
        <v>65</v>
      </c>
      <c r="M15" s="15"/>
      <c r="N15" s="15"/>
      <c r="O15" s="15"/>
      <c r="P15" s="15"/>
      <c r="Q15" s="15"/>
      <c r="R15" s="15"/>
      <c r="S15" s="15"/>
      <c r="T15" s="16"/>
      <c r="U15" s="16"/>
      <c r="V15" s="43"/>
      <c r="W15" s="43"/>
      <c r="X15" s="43"/>
      <c r="Y15" s="43"/>
      <c r="Z15" s="43"/>
      <c r="AA15" s="21"/>
      <c r="AB15" s="19"/>
      <c r="AC15" s="19"/>
      <c r="AD15" s="19"/>
      <c r="AE15" s="19"/>
      <c r="AF15" s="19"/>
      <c r="AG15" s="15"/>
      <c r="AH15" s="15"/>
      <c r="AI15" s="16"/>
      <c r="AJ15" s="16"/>
      <c r="AK15" s="16"/>
      <c r="AL15" s="16"/>
      <c r="AM15" s="16"/>
      <c r="AN15" s="16"/>
      <c r="AO15" s="16"/>
      <c r="AP15" s="17"/>
    </row>
    <row r="16" spans="1:42" ht="11.25" customHeight="1" x14ac:dyDescent="0.2">
      <c r="A16" s="65" t="s">
        <v>9</v>
      </c>
      <c r="B16" s="66"/>
      <c r="C16" s="66"/>
      <c r="D16" s="66"/>
      <c r="E16" s="66"/>
      <c r="F16" s="66"/>
      <c r="G16" s="66"/>
      <c r="H16" s="66"/>
      <c r="I16" s="66"/>
      <c r="J16" s="66"/>
      <c r="K16" s="18" t="str">
        <f>IF(C_PRIORITY="0","þ","¨")</f>
        <v>¨</v>
      </c>
      <c r="L16" s="19" t="s">
        <v>10</v>
      </c>
      <c r="M16" s="19"/>
      <c r="N16" s="19"/>
      <c r="O16" s="19"/>
      <c r="P16" s="20"/>
      <c r="Q16" s="21"/>
      <c r="R16" s="19"/>
      <c r="S16" s="21" t="str">
        <f>IF(AND(C_PRIORITY&lt;&gt;"0",NOT(ISBLANK(C_PRIORITY))),"þ","¨")</f>
        <v>¨</v>
      </c>
      <c r="T16" s="19" t="s">
        <v>58</v>
      </c>
      <c r="U16" s="20"/>
      <c r="V16" s="21"/>
      <c r="W16" s="19"/>
      <c r="X16" s="19"/>
      <c r="Y16" s="19"/>
      <c r="Z16" s="22"/>
      <c r="AA16" s="66" t="s">
        <v>8</v>
      </c>
      <c r="AB16" s="66"/>
      <c r="AC16" s="66"/>
      <c r="AD16" s="66"/>
      <c r="AE16" s="66"/>
      <c r="AF16" s="66"/>
      <c r="AG16" s="137" t="str">
        <f>"" &amp; C_SECRET</f>
        <v/>
      </c>
      <c r="AH16" s="138"/>
      <c r="AI16" s="138"/>
      <c r="AJ16" s="138"/>
      <c r="AK16" s="138"/>
      <c r="AL16" s="138"/>
      <c r="AM16" s="138"/>
      <c r="AN16" s="138"/>
      <c r="AO16" s="138"/>
      <c r="AP16" s="139"/>
    </row>
    <row r="18" spans="1:42" ht="11.25" customHeight="1" x14ac:dyDescent="0.2">
      <c r="A18" s="65" t="s">
        <v>11</v>
      </c>
      <c r="B18" s="66"/>
      <c r="C18" s="66"/>
      <c r="D18" s="66"/>
      <c r="E18" s="66"/>
      <c r="F18" s="66"/>
      <c r="G18" s="66"/>
      <c r="H18" s="66"/>
      <c r="I18" s="66"/>
      <c r="J18" s="67"/>
      <c r="K18" s="50" t="str">
        <f>"" &amp; A_FIO</f>
        <v/>
      </c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2"/>
    </row>
    <row r="19" spans="1:42" ht="11.25" customHeight="1" x14ac:dyDescent="0.2">
      <c r="A19" s="79" t="s">
        <v>66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1"/>
    </row>
    <row r="20" spans="1:42" ht="11.25" customHeight="1" x14ac:dyDescent="0.2">
      <c r="A20" s="114" t="str">
        <f>MID(C_FIOLATIN,1,1)</f>
        <v/>
      </c>
      <c r="B20" s="115"/>
      <c r="C20" s="114" t="str">
        <f>MID(C_FIOLATIN,2,1)</f>
        <v/>
      </c>
      <c r="D20" s="115"/>
      <c r="E20" s="114" t="str">
        <f>MID(C_FIOLATIN,3,1)</f>
        <v/>
      </c>
      <c r="F20" s="115"/>
      <c r="G20" s="114" t="str">
        <f>MID(C_FIOLATIN,4,1)</f>
        <v/>
      </c>
      <c r="H20" s="115"/>
      <c r="I20" s="114" t="str">
        <f>MID(C_FIOLATIN,5,1)</f>
        <v/>
      </c>
      <c r="J20" s="115"/>
      <c r="K20" s="114" t="str">
        <f>MID(C_FIOLATIN,6,1)</f>
        <v/>
      </c>
      <c r="L20" s="115"/>
      <c r="M20" s="114" t="str">
        <f>MID(C_FIOLATIN,7,1)</f>
        <v/>
      </c>
      <c r="N20" s="115"/>
      <c r="O20" s="114" t="str">
        <f>MID(C_FIOLATIN,8,1)</f>
        <v/>
      </c>
      <c r="P20" s="115"/>
      <c r="Q20" s="114" t="str">
        <f>MID(C_FIOLATIN,9,1)</f>
        <v/>
      </c>
      <c r="R20" s="115"/>
      <c r="S20" s="114" t="str">
        <f>MID(C_FIOLATIN,10,1)</f>
        <v/>
      </c>
      <c r="T20" s="115"/>
      <c r="U20" s="114" t="str">
        <f>MID(C_FIOLATIN,11,1)</f>
        <v/>
      </c>
      <c r="V20" s="115"/>
      <c r="W20" s="114" t="str">
        <f>MID(C_FIOLATIN,12,1)</f>
        <v/>
      </c>
      <c r="X20" s="115"/>
      <c r="Y20" s="114" t="str">
        <f>MID(C_FIOLATIN,13,1)</f>
        <v/>
      </c>
      <c r="Z20" s="115"/>
      <c r="AA20" s="114" t="str">
        <f>MID(C_FIOLATIN,14,1)</f>
        <v/>
      </c>
      <c r="AB20" s="115"/>
      <c r="AC20" s="114" t="str">
        <f>MID(C_FIOLATIN,15,1)</f>
        <v/>
      </c>
      <c r="AD20" s="115"/>
      <c r="AE20" s="114" t="str">
        <f>MID(C_FIOLATIN,16,1)</f>
        <v/>
      </c>
      <c r="AF20" s="115"/>
      <c r="AG20" s="114" t="str">
        <f>MID(C_FIOLATIN,17,1)</f>
        <v/>
      </c>
      <c r="AH20" s="115"/>
      <c r="AI20" s="114" t="str">
        <f>MID(C_FIOLATIN,18,1)</f>
        <v/>
      </c>
      <c r="AJ20" s="115"/>
      <c r="AK20" s="114" t="str">
        <f>MID(C_FIOLATIN,19,1)</f>
        <v/>
      </c>
      <c r="AL20" s="115"/>
      <c r="AM20" s="116" t="str">
        <f>MID(C_FIOLATIN,20,1)</f>
        <v/>
      </c>
      <c r="AN20" s="117"/>
      <c r="AO20" s="117"/>
      <c r="AP20" s="118"/>
    </row>
    <row r="21" spans="1:42" ht="11.25" customHeight="1" x14ac:dyDescent="0.2">
      <c r="A21" s="65" t="s">
        <v>12</v>
      </c>
      <c r="B21" s="66"/>
      <c r="C21" s="66"/>
      <c r="D21" s="66"/>
      <c r="E21" s="66"/>
      <c r="F21" s="66"/>
      <c r="G21" s="66"/>
      <c r="H21" s="66"/>
      <c r="I21" s="66"/>
      <c r="J21" s="67"/>
      <c r="K21" s="50" t="str">
        <f>"" &amp; C_BIRTHDAY</f>
        <v/>
      </c>
      <c r="L21" s="51"/>
      <c r="M21" s="51"/>
      <c r="N21" s="51"/>
      <c r="O21" s="51"/>
      <c r="P21" s="52"/>
      <c r="Q21" s="65" t="s">
        <v>13</v>
      </c>
      <c r="R21" s="66"/>
      <c r="S21" s="66"/>
      <c r="T21" s="66"/>
      <c r="U21" s="66"/>
      <c r="V21" s="66"/>
      <c r="W21" s="67"/>
      <c r="X21" s="50" t="str">
        <f>"" &amp; C_BIRTHPLACE</f>
        <v/>
      </c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2"/>
    </row>
    <row r="22" spans="1:42" ht="11.25" customHeight="1" x14ac:dyDescent="0.2">
      <c r="A22" s="65" t="s">
        <v>14</v>
      </c>
      <c r="B22" s="66"/>
      <c r="C22" s="66"/>
      <c r="D22" s="66"/>
      <c r="E22" s="66"/>
      <c r="F22" s="66"/>
      <c r="G22" s="66"/>
      <c r="H22" s="66"/>
      <c r="I22" s="66"/>
      <c r="J22" s="67"/>
      <c r="K22" s="8" t="str">
        <f>IF(C_RESIDENT="1","þ","¨")</f>
        <v>¨</v>
      </c>
      <c r="L22" s="51" t="s">
        <v>15</v>
      </c>
      <c r="M22" s="51"/>
      <c r="N22" s="51"/>
      <c r="O22" s="51"/>
      <c r="P22" s="7" t="str">
        <f>IF(C_RESIDENT="0","þ","¨")</f>
        <v>¨</v>
      </c>
      <c r="Q22" s="51" t="s">
        <v>16</v>
      </c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130"/>
      <c r="AG22" s="134"/>
      <c r="AH22" s="103" t="s">
        <v>17</v>
      </c>
      <c r="AI22" s="104"/>
      <c r="AJ22" s="105"/>
      <c r="AK22" s="6" t="str">
        <f>IF(C_SEX="М","þ","¨")</f>
        <v>¨</v>
      </c>
      <c r="AL22" s="9" t="s">
        <v>18</v>
      </c>
      <c r="AM22" s="9"/>
      <c r="AN22" s="6" t="str">
        <f>IF(C_SEX="Ж","þ","¨")</f>
        <v>¨</v>
      </c>
      <c r="AO22" s="9" t="s">
        <v>19</v>
      </c>
      <c r="AP22" s="10"/>
    </row>
    <row r="23" spans="1:42" ht="11.25" customHeight="1" x14ac:dyDescent="0.2">
      <c r="A23" s="113" t="s">
        <v>20</v>
      </c>
      <c r="B23" s="113"/>
      <c r="C23" s="113"/>
      <c r="D23" s="113"/>
      <c r="E23" s="113"/>
      <c r="F23" s="113"/>
      <c r="G23" s="113"/>
      <c r="H23" s="113"/>
      <c r="I23" s="113"/>
      <c r="J23" s="113"/>
      <c r="K23" s="53" t="s">
        <v>21</v>
      </c>
      <c r="L23" s="53"/>
      <c r="M23" s="53"/>
      <c r="N23" s="53"/>
      <c r="O23" s="53"/>
      <c r="P23" s="8" t="str">
        <f>IF(C_DOCTYPE="Паспорт РФ","þ","¨")</f>
        <v>¨</v>
      </c>
      <c r="Q23" s="51" t="s">
        <v>22</v>
      </c>
      <c r="R23" s="51"/>
      <c r="S23" s="51"/>
      <c r="T23" s="51"/>
      <c r="U23" s="51"/>
      <c r="V23" s="7" t="str">
        <f>IF(AND(C_DOCTYPE&lt;&gt;"Паспорт РФ",NOT(ISBLANK(C_DOCTYPE))),"þ","¨")</f>
        <v>¨</v>
      </c>
      <c r="W23" s="51" t="s">
        <v>23</v>
      </c>
      <c r="X23" s="51"/>
      <c r="Y23" s="51"/>
      <c r="Z23" s="51"/>
      <c r="AA23" s="51"/>
      <c r="AB23" s="51"/>
      <c r="AC23" s="51"/>
      <c r="AD23" s="51"/>
      <c r="AE23" s="51"/>
      <c r="AF23" s="51" t="str">
        <f>IF(C_DOCTYPE&lt;&gt;"Паспорт РФ","" &amp; C_DOCTYPE,"")</f>
        <v/>
      </c>
      <c r="AG23" s="51"/>
      <c r="AH23" s="51"/>
      <c r="AI23" s="51"/>
      <c r="AJ23" s="51"/>
      <c r="AK23" s="51"/>
      <c r="AL23" s="51"/>
      <c r="AM23" s="51"/>
      <c r="AN23" s="51"/>
      <c r="AO23" s="51"/>
      <c r="AP23" s="52"/>
    </row>
    <row r="24" spans="1:42" ht="11.25" customHeight="1" x14ac:dyDescent="0.2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53" t="s">
        <v>24</v>
      </c>
      <c r="L24" s="53"/>
      <c r="M24" s="53"/>
      <c r="N24" s="53"/>
      <c r="O24" s="53"/>
      <c r="P24" s="50" t="str">
        <f>IF(ISERR(FIND(" ",C_DOCNUM,1)),"",MID(C_DOCNUM,1,FIND(" ",C_DOCNUM,1)-1))</f>
        <v/>
      </c>
      <c r="Q24" s="51"/>
      <c r="R24" s="51"/>
      <c r="S24" s="52"/>
      <c r="T24" s="142" t="s">
        <v>25</v>
      </c>
      <c r="U24" s="143"/>
      <c r="V24" s="143"/>
      <c r="W24" s="143"/>
      <c r="X24" s="144"/>
      <c r="Y24" s="50" t="str">
        <f>IF(ISERR(FIND(" ",C_DOCNUM,1)),"" &amp; C_DOCNUM,MID(C_DOCNUM,FIND(" ",C_DOCNUM,1)+1,20))</f>
        <v/>
      </c>
      <c r="Z24" s="51"/>
      <c r="AA24" s="51"/>
      <c r="AB24" s="51"/>
      <c r="AC24" s="51"/>
      <c r="AD24" s="51"/>
      <c r="AE24" s="52"/>
      <c r="AF24" s="145" t="s">
        <v>26</v>
      </c>
      <c r="AG24" s="145"/>
      <c r="AH24" s="145"/>
      <c r="AI24" s="145"/>
      <c r="AJ24" s="145"/>
      <c r="AK24" s="82" t="str">
        <f>"" &amp; C_DOCDATE</f>
        <v/>
      </c>
      <c r="AL24" s="83"/>
      <c r="AM24" s="83"/>
      <c r="AN24" s="83"/>
      <c r="AO24" s="83"/>
      <c r="AP24" s="84"/>
    </row>
    <row r="25" spans="1:42" ht="11.25" customHeight="1" x14ac:dyDescent="0.2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53" t="s">
        <v>27</v>
      </c>
      <c r="L25" s="53"/>
      <c r="M25" s="53"/>
      <c r="N25" s="53"/>
      <c r="O25" s="53"/>
      <c r="P25" s="78" t="str">
        <f>"" &amp; C_DOCPLACE &amp; " " &amp; C_DOCPLACE_P</f>
        <v xml:space="preserve"> </v>
      </c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</row>
    <row r="26" spans="1:42" ht="11.2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6"/>
      <c r="L26" s="36"/>
      <c r="M26" s="36"/>
      <c r="N26" s="36"/>
      <c r="O26" s="36"/>
      <c r="P26" s="37"/>
      <c r="Q26" s="37"/>
      <c r="R26" s="37"/>
      <c r="S26" s="37"/>
      <c r="T26" s="36"/>
      <c r="U26" s="36"/>
      <c r="V26" s="36"/>
      <c r="W26" s="36"/>
      <c r="X26" s="36"/>
      <c r="Y26" s="37"/>
      <c r="Z26" s="37"/>
      <c r="AA26" s="37"/>
      <c r="AB26" s="37"/>
      <c r="AC26" s="37"/>
      <c r="AD26" s="37"/>
      <c r="AE26" s="37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8"/>
    </row>
    <row r="27" spans="1:42" ht="11.25" customHeight="1" x14ac:dyDescent="0.2">
      <c r="A27" s="79" t="s">
        <v>28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1"/>
    </row>
    <row r="28" spans="1:42" ht="11.25" customHeight="1" x14ac:dyDescent="0.2">
      <c r="A28" s="78" t="str">
        <f>"" &amp; C_REGADDR</f>
        <v/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</row>
    <row r="29" spans="1:42" ht="11.25" customHeight="1" x14ac:dyDescent="0.2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</row>
    <row r="30" spans="1:42" ht="11.25" customHeight="1" x14ac:dyDescent="0.2">
      <c r="A30" s="79" t="s">
        <v>29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1"/>
    </row>
    <row r="31" spans="1:42" ht="11.25" customHeight="1" x14ac:dyDescent="0.2">
      <c r="A31" s="78" t="str">
        <f>"" &amp; C_POSTADDR</f>
        <v/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</row>
    <row r="32" spans="1:42" ht="11.25" customHeight="1" x14ac:dyDescent="0.2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</row>
    <row r="33" spans="1:42" ht="11.25" customHeight="1" x14ac:dyDescent="0.2">
      <c r="A33" s="65" t="s">
        <v>30</v>
      </c>
      <c r="B33" s="66"/>
      <c r="C33" s="66"/>
      <c r="D33" s="66"/>
      <c r="E33" s="66"/>
      <c r="F33" s="66"/>
      <c r="G33" s="66"/>
      <c r="H33" s="66"/>
      <c r="I33" s="66"/>
      <c r="J33" s="67"/>
      <c r="K33" s="53" t="s">
        <v>31</v>
      </c>
      <c r="L33" s="53"/>
      <c r="M33" s="53"/>
      <c r="N33" s="53"/>
      <c r="O33" s="78" t="str">
        <f>"" &amp; C_PHONE</f>
        <v/>
      </c>
      <c r="P33" s="78"/>
      <c r="Q33" s="78"/>
      <c r="R33" s="78"/>
      <c r="S33" s="78"/>
      <c r="T33" s="78"/>
      <c r="U33" s="78"/>
      <c r="V33" s="53" t="s">
        <v>32</v>
      </c>
      <c r="W33" s="53"/>
      <c r="X33" s="53"/>
      <c r="Y33" s="53"/>
      <c r="Z33" s="78" t="str">
        <f>"" &amp; C_PHONE_M</f>
        <v/>
      </c>
      <c r="AA33" s="78"/>
      <c r="AB33" s="78"/>
      <c r="AC33" s="78"/>
      <c r="AD33" s="78"/>
      <c r="AE33" s="78"/>
      <c r="AF33" s="78"/>
      <c r="AG33" s="53" t="s">
        <v>33</v>
      </c>
      <c r="AH33" s="53"/>
      <c r="AI33" s="53"/>
      <c r="AJ33" s="78"/>
      <c r="AK33" s="78"/>
      <c r="AL33" s="78"/>
      <c r="AM33" s="78"/>
      <c r="AN33" s="78"/>
      <c r="AO33" s="78"/>
      <c r="AP33" s="78"/>
    </row>
    <row r="34" spans="1:42" ht="11.25" customHeight="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</row>
    <row r="35" spans="1:42" ht="11.25" customHeight="1" x14ac:dyDescent="0.2">
      <c r="A35" s="68" t="s">
        <v>94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</row>
    <row r="36" spans="1:42" ht="11.25" customHeight="1" x14ac:dyDescent="0.2">
      <c r="A36" s="94" t="s">
        <v>6</v>
      </c>
      <c r="B36" s="95"/>
      <c r="C36" s="65" t="s">
        <v>38</v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7"/>
    </row>
    <row r="37" spans="1:42" ht="11.25" customHeight="1" x14ac:dyDescent="0.2">
      <c r="A37" s="96"/>
      <c r="B37" s="97"/>
      <c r="C37" s="89" t="s">
        <v>40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1"/>
      <c r="Z37" s="98" t="s">
        <v>39</v>
      </c>
      <c r="AA37" s="98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3"/>
    </row>
    <row r="38" spans="1:42" ht="11.25" customHeight="1" x14ac:dyDescent="0.2">
      <c r="A38" s="72" t="s">
        <v>59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9"/>
    </row>
    <row r="39" spans="1:42" ht="11.25" customHeight="1" x14ac:dyDescent="0.2">
      <c r="A39" s="72" t="s">
        <v>49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9"/>
    </row>
    <row r="40" spans="1:42" ht="11.25" customHeight="1" x14ac:dyDescent="0.2">
      <c r="A40" s="75" t="s">
        <v>50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7"/>
    </row>
    <row r="41" spans="1:42" ht="11.25" customHeight="1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</row>
    <row r="42" spans="1:42" ht="11.25" customHeight="1" x14ac:dyDescent="0.2">
      <c r="A42" s="94" t="s">
        <v>6</v>
      </c>
      <c r="B42" s="102"/>
      <c r="C42" s="103" t="s">
        <v>95</v>
      </c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5"/>
    </row>
    <row r="43" spans="1:42" ht="24" customHeight="1" x14ac:dyDescent="0.2">
      <c r="A43" s="99" t="s">
        <v>98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1"/>
    </row>
    <row r="44" spans="1:42" ht="19.5" customHeight="1" x14ac:dyDescent="0.2">
      <c r="A44" s="106" t="s">
        <v>96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8"/>
    </row>
    <row r="45" spans="1:42" ht="19.5" customHeight="1" x14ac:dyDescent="0.2">
      <c r="A45" s="106" t="s">
        <v>97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8"/>
    </row>
    <row r="46" spans="1:42" ht="19.5" customHeight="1" x14ac:dyDescent="0.2">
      <c r="A46" s="109" t="s">
        <v>103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1"/>
    </row>
    <row r="47" spans="1:42" ht="11.25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</row>
    <row r="48" spans="1:42" ht="11.25" customHeight="1" x14ac:dyDescent="0.2">
      <c r="A48" s="68" t="s">
        <v>34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</row>
    <row r="49" spans="1:42" ht="11.25" customHeight="1" x14ac:dyDescent="0.2">
      <c r="A49" s="69" t="s">
        <v>111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1"/>
    </row>
    <row r="50" spans="1:42" ht="11.25" customHeight="1" x14ac:dyDescent="0.2">
      <c r="A50" s="47" t="s">
        <v>112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9"/>
    </row>
    <row r="51" spans="1:42" ht="11.25" customHeight="1" x14ac:dyDescent="0.2">
      <c r="A51" s="47" t="s">
        <v>113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9"/>
    </row>
    <row r="52" spans="1:42" ht="11.25" customHeight="1" x14ac:dyDescent="0.2">
      <c r="A52" s="72" t="s">
        <v>92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9"/>
    </row>
    <row r="53" spans="1:42" ht="11.25" customHeight="1" x14ac:dyDescent="0.2">
      <c r="A53" s="47" t="s">
        <v>93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9"/>
    </row>
    <row r="54" spans="1:42" ht="11.25" customHeight="1" x14ac:dyDescent="0.2">
      <c r="A54" s="72" t="s">
        <v>89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9"/>
    </row>
    <row r="55" spans="1:42" ht="11.25" customHeight="1" x14ac:dyDescent="0.2">
      <c r="A55" s="72" t="s">
        <v>90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4"/>
    </row>
    <row r="56" spans="1:42" ht="11.25" customHeight="1" x14ac:dyDescent="0.2">
      <c r="A56" s="47" t="s">
        <v>91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9"/>
    </row>
    <row r="57" spans="1:42" ht="11.25" customHeight="1" x14ac:dyDescent="0.2">
      <c r="A57" s="72" t="s">
        <v>41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9"/>
    </row>
    <row r="58" spans="1:42" ht="11.25" customHeight="1" x14ac:dyDescent="0.2">
      <c r="A58" s="47" t="s">
        <v>42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9"/>
    </row>
    <row r="59" spans="1:42" ht="11.25" customHeight="1" x14ac:dyDescent="0.2">
      <c r="A59" s="72" t="s">
        <v>43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9"/>
    </row>
    <row r="60" spans="1:42" ht="11.25" customHeight="1" x14ac:dyDescent="0.2">
      <c r="A60" s="72" t="s">
        <v>44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9"/>
    </row>
    <row r="61" spans="1:42" ht="11.25" customHeight="1" x14ac:dyDescent="0.2">
      <c r="A61" s="47" t="s">
        <v>45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9"/>
    </row>
    <row r="62" spans="1:42" ht="11.25" customHeight="1" x14ac:dyDescent="0.2">
      <c r="A62" s="72" t="s">
        <v>116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9"/>
    </row>
    <row r="63" spans="1:42" ht="11.25" customHeight="1" x14ac:dyDescent="0.2">
      <c r="A63" s="47" t="s">
        <v>46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9"/>
    </row>
    <row r="64" spans="1:42" ht="11.25" customHeight="1" x14ac:dyDescent="0.2">
      <c r="A64" s="72" t="s">
        <v>47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9"/>
    </row>
    <row r="65" spans="1:42" ht="11.25" customHeight="1" x14ac:dyDescent="0.2">
      <c r="A65" s="75" t="s">
        <v>48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7"/>
    </row>
    <row r="66" spans="1:42" ht="11.25" customHeight="1" x14ac:dyDescent="0.2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</row>
    <row r="67" spans="1:42" ht="11.25" customHeight="1" x14ac:dyDescent="0.2">
      <c r="A67" s="112" t="s">
        <v>60</v>
      </c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</row>
    <row r="68" spans="1:42" ht="11.25" customHeight="1" x14ac:dyDescent="0.2">
      <c r="A68" s="135" t="s">
        <v>67</v>
      </c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32" t="str">
        <f>IF(C_PRIORITY="0","þ","¨")</f>
        <v>¨</v>
      </c>
      <c r="AA68" s="87" t="s">
        <v>68</v>
      </c>
      <c r="AB68" s="87"/>
      <c r="AC68" s="87"/>
      <c r="AD68" s="87"/>
      <c r="AE68" s="87"/>
      <c r="AF68" s="87"/>
      <c r="AG68" s="87"/>
      <c r="AH68" s="32" t="str">
        <f>IF(C_PRIORITY="0","þ","¨")</f>
        <v>¨</v>
      </c>
      <c r="AI68" s="87" t="s">
        <v>69</v>
      </c>
      <c r="AJ68" s="87"/>
      <c r="AK68" s="87"/>
      <c r="AL68" s="87"/>
      <c r="AM68" s="87"/>
      <c r="AN68" s="87"/>
      <c r="AO68" s="87"/>
      <c r="AP68" s="88"/>
    </row>
    <row r="69" spans="1:42" ht="11.25" customHeight="1" x14ac:dyDescent="0.2">
      <c r="A69" s="47" t="s">
        <v>73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9"/>
    </row>
    <row r="70" spans="1:42" ht="11.25" customHeight="1" x14ac:dyDescent="0.2">
      <c r="A70" s="47" t="s">
        <v>74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9"/>
    </row>
    <row r="71" spans="1:42" ht="11.25" customHeight="1" x14ac:dyDescent="0.2">
      <c r="A71" s="47" t="s">
        <v>75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9"/>
    </row>
    <row r="72" spans="1:42" ht="11.25" customHeight="1" x14ac:dyDescent="0.2">
      <c r="A72" s="47" t="s">
        <v>76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9"/>
    </row>
    <row r="73" spans="1:42" ht="11.25" customHeight="1" x14ac:dyDescent="0.2">
      <c r="A73" s="47" t="s">
        <v>77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9"/>
    </row>
    <row r="74" spans="1:42" s="42" customFormat="1" ht="15.75" customHeight="1" x14ac:dyDescent="0.2">
      <c r="A74" s="47" t="s">
        <v>78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9"/>
    </row>
    <row r="75" spans="1:42" s="42" customFormat="1" ht="11.25" customHeight="1" x14ac:dyDescent="0.2">
      <c r="A75" s="47" t="s">
        <v>114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9"/>
    </row>
    <row r="76" spans="1:42" ht="18.75" customHeight="1" x14ac:dyDescent="0.2">
      <c r="A76" s="47" t="s">
        <v>115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9"/>
    </row>
    <row r="77" spans="1:42" ht="11.25" customHeight="1" x14ac:dyDescent="0.2">
      <c r="A77" s="47" t="s">
        <v>79</v>
      </c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9"/>
    </row>
    <row r="78" spans="1:42" ht="11.25" customHeight="1" x14ac:dyDescent="0.2">
      <c r="A78" s="47" t="s">
        <v>104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9"/>
    </row>
    <row r="79" spans="1:42" ht="11.25" customHeight="1" x14ac:dyDescent="0.2">
      <c r="A79" s="47" t="s">
        <v>105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9"/>
    </row>
    <row r="80" spans="1:42" ht="11.25" customHeight="1" x14ac:dyDescent="0.2">
      <c r="A80" s="47" t="s">
        <v>80</v>
      </c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9"/>
    </row>
    <row r="81" spans="1:42" ht="11.25" customHeight="1" x14ac:dyDescent="0.2">
      <c r="A81" s="47" t="s">
        <v>81</v>
      </c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9"/>
    </row>
    <row r="82" spans="1:42" ht="11.25" customHeight="1" x14ac:dyDescent="0.2">
      <c r="A82" s="62" t="s">
        <v>82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4"/>
    </row>
    <row r="83" spans="1:42" ht="11.25" customHeight="1" x14ac:dyDescent="0.2">
      <c r="A83" s="47" t="s">
        <v>83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9"/>
    </row>
    <row r="84" spans="1:42" ht="11.25" customHeight="1" x14ac:dyDescent="0.2">
      <c r="A84" s="47" t="s">
        <v>106</v>
      </c>
      <c r="B84" s="148"/>
      <c r="C84" s="148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9"/>
    </row>
    <row r="85" spans="1:42" ht="11.25" customHeight="1" x14ac:dyDescent="0.2">
      <c r="A85" s="47" t="s">
        <v>107</v>
      </c>
      <c r="B85" s="148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9"/>
    </row>
    <row r="86" spans="1:42" ht="11.25" customHeight="1" x14ac:dyDescent="0.2">
      <c r="A86" s="47" t="s">
        <v>70</v>
      </c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9"/>
    </row>
    <row r="87" spans="1:42" ht="11.25" customHeight="1" x14ac:dyDescent="0.2">
      <c r="A87" s="62" t="s">
        <v>71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4"/>
    </row>
    <row r="88" spans="1:42" ht="11.25" customHeight="1" x14ac:dyDescent="0.2">
      <c r="A88" s="62" t="s">
        <v>72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4"/>
    </row>
    <row r="89" spans="1:42" ht="13.5" customHeight="1" x14ac:dyDescent="0.2">
      <c r="A89" s="47" t="s">
        <v>84</v>
      </c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9"/>
    </row>
    <row r="90" spans="1:42" ht="14.25" customHeight="1" x14ac:dyDescent="0.2">
      <c r="A90" s="47" t="s">
        <v>85</v>
      </c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9"/>
    </row>
    <row r="91" spans="1:42" ht="11.25" customHeight="1" x14ac:dyDescent="0.2">
      <c r="A91" s="62" t="s">
        <v>86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4"/>
    </row>
    <row r="92" spans="1:42" ht="11.25" customHeight="1" x14ac:dyDescent="0.2">
      <c r="A92" s="62" t="s">
        <v>87</v>
      </c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4"/>
    </row>
    <row r="93" spans="1:42" ht="11.25" customHeight="1" x14ac:dyDescent="0.2">
      <c r="A93" s="47" t="s">
        <v>88</v>
      </c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9"/>
    </row>
    <row r="94" spans="1:42" ht="25.5" customHeight="1" x14ac:dyDescent="0.2">
      <c r="A94" s="75" t="s">
        <v>108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1"/>
    </row>
    <row r="95" spans="1:42" ht="11.25" customHeight="1" x14ac:dyDescent="0.2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14"/>
      <c r="AG95" s="13"/>
      <c r="AH95" s="13"/>
      <c r="AI95" s="13"/>
      <c r="AJ95" s="13"/>
      <c r="AK95" s="13"/>
      <c r="AL95" s="13"/>
      <c r="AM95" s="13"/>
      <c r="AN95" s="13"/>
      <c r="AO95" s="13"/>
      <c r="AP95" s="13"/>
    </row>
    <row r="96" spans="1:42" ht="11.25" customHeight="1" x14ac:dyDescent="0.2">
      <c r="A96" s="92" t="str">
        <f>"" &amp; A_DATE</f>
        <v/>
      </c>
      <c r="B96" s="92"/>
      <c r="C96" s="92"/>
      <c r="D96" s="92"/>
      <c r="E96" s="92"/>
      <c r="F96" s="92"/>
      <c r="G96" s="92"/>
      <c r="H96" s="92"/>
      <c r="J96" s="92"/>
      <c r="K96" s="92"/>
      <c r="L96" s="92"/>
      <c r="M96" s="92"/>
      <c r="N96" s="92"/>
      <c r="O96" s="92"/>
      <c r="P96" s="92"/>
      <c r="Q96" s="92"/>
      <c r="S96" s="92" t="str">
        <f>IF(ISERR((FIND(" ",C_FIO,1))),""&amp;C_FIO,MID(C_FIO,1,FIND(" ",C_FIO,1)) &amp; IF(ISERR(MID(C_FIO,FIND(" ",C_FIO,1)+1,1)),"",MID(C_FIO,FIND(" ",C_FIO,1)+1,1) &amp; ". " &amp; IF(ISERR(FIND(" ",C_FIO,FIND(" ",C_FIO,1)+1)),"",MID(C_FIO,FIND(" ",C_FIO,FIND(" ",C_FIO,1)+1)+1,1) &amp; ".")))</f>
        <v/>
      </c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G96" s="13"/>
      <c r="AH96" s="13"/>
      <c r="AI96" s="13"/>
      <c r="AJ96" s="13"/>
      <c r="AK96" s="13"/>
      <c r="AL96" s="13"/>
      <c r="AM96" s="13"/>
      <c r="AN96" s="13"/>
      <c r="AO96" s="13"/>
      <c r="AP96" s="13"/>
    </row>
    <row r="97" spans="1:42" ht="11.25" customHeight="1" x14ac:dyDescent="0.2">
      <c r="A97" s="146" t="s">
        <v>35</v>
      </c>
      <c r="B97" s="146"/>
      <c r="C97" s="146"/>
      <c r="D97" s="146"/>
      <c r="E97" s="146"/>
      <c r="F97" s="146"/>
      <c r="G97" s="146"/>
      <c r="H97" s="146"/>
      <c r="J97" s="146" t="s">
        <v>36</v>
      </c>
      <c r="K97" s="146"/>
      <c r="L97" s="146"/>
      <c r="M97" s="146"/>
      <c r="N97" s="146"/>
      <c r="O97" s="146"/>
      <c r="P97" s="146"/>
      <c r="Q97" s="146"/>
      <c r="S97" s="146" t="s">
        <v>37</v>
      </c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146"/>
      <c r="AE97" s="146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</row>
    <row r="98" spans="1:42" ht="11.25" customHeight="1" x14ac:dyDescent="0.2">
      <c r="A98" s="68" t="s">
        <v>51</v>
      </c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</row>
    <row r="99" spans="1:42" ht="11.25" customHeight="1" x14ac:dyDescent="0.2">
      <c r="A99" s="65" t="s">
        <v>52</v>
      </c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7"/>
    </row>
    <row r="100" spans="1:42" ht="11.25" customHeight="1" x14ac:dyDescent="0.2">
      <c r="A100" s="25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7"/>
    </row>
    <row r="101" spans="1:42" ht="11.25" customHeight="1" x14ac:dyDescent="0.2">
      <c r="A101" s="60" t="str">
        <f>"" &amp; P_DOLG_1</f>
        <v/>
      </c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28"/>
      <c r="W101" s="56" t="str">
        <f>"" &amp; A_DATE</f>
        <v/>
      </c>
      <c r="X101" s="56"/>
      <c r="Y101" s="56"/>
      <c r="Z101" s="56"/>
      <c r="AA101" s="56"/>
      <c r="AB101" s="28"/>
      <c r="AC101" s="57"/>
      <c r="AD101" s="57"/>
      <c r="AE101" s="57"/>
      <c r="AF101" s="57"/>
      <c r="AG101" s="57"/>
      <c r="AH101" s="23"/>
      <c r="AI101" s="56" t="str">
        <f>IF(ISERR((FIND(" ",P_FIO_1,1)))," "&amp;P_FIO_1,MID(P_FIO_1,1,FIND(" ",P_FIO_1,1)) &amp; IF(ISERR(MID(P_FIO_1,FIND(" ",P_FIO_1,1)+1,1)),"",MID(P_FIO_1,FIND(" ",P_FIO_1,1)+1,1) &amp; ". " &amp; IF(ISERR(FIND(" ",P_FIO_1,FIND(" ",P_FIO_1,1)+1)),"",MID(P_FIO_1,FIND(" ",P_FIO_1,FIND(" ",P_FIO_1,1)+1)+1,1) &amp; ".")))</f>
        <v xml:space="preserve"> </v>
      </c>
      <c r="AJ101" s="56"/>
      <c r="AK101" s="56"/>
      <c r="AL101" s="56"/>
      <c r="AM101" s="56"/>
      <c r="AN101" s="56"/>
      <c r="AO101" s="56"/>
      <c r="AP101" s="61"/>
    </row>
    <row r="102" spans="1:42" ht="11.25" customHeight="1" x14ac:dyDescent="0.2">
      <c r="A102" s="58" t="s">
        <v>53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30"/>
      <c r="W102" s="59" t="s">
        <v>35</v>
      </c>
      <c r="X102" s="59"/>
      <c r="Y102" s="59"/>
      <c r="Z102" s="59"/>
      <c r="AA102" s="59"/>
      <c r="AB102" s="30"/>
      <c r="AC102" s="54" t="s">
        <v>54</v>
      </c>
      <c r="AD102" s="54"/>
      <c r="AE102" s="54"/>
      <c r="AF102" s="54"/>
      <c r="AG102" s="54"/>
      <c r="AH102" s="29"/>
      <c r="AI102" s="54" t="s">
        <v>37</v>
      </c>
      <c r="AJ102" s="54"/>
      <c r="AK102" s="54"/>
      <c r="AL102" s="54"/>
      <c r="AM102" s="54"/>
      <c r="AN102" s="54"/>
      <c r="AO102" s="54"/>
      <c r="AP102" s="55"/>
    </row>
  </sheetData>
  <mergeCells count="162">
    <mergeCell ref="A97:H97"/>
    <mergeCell ref="J97:Q97"/>
    <mergeCell ref="S97:AE97"/>
    <mergeCell ref="AG97:AP97"/>
    <mergeCell ref="A92:AP92"/>
    <mergeCell ref="A93:AP93"/>
    <mergeCell ref="A76:AP76"/>
    <mergeCell ref="A90:AP90"/>
    <mergeCell ref="A84:AP84"/>
    <mergeCell ref="A85:AP85"/>
    <mergeCell ref="A77:AP77"/>
    <mergeCell ref="A87:AP87"/>
    <mergeCell ref="S96:AE96"/>
    <mergeCell ref="A91:AP91"/>
    <mergeCell ref="A94:AP94"/>
    <mergeCell ref="AA1:AP1"/>
    <mergeCell ref="A96:H96"/>
    <mergeCell ref="J96:Q96"/>
    <mergeCell ref="A72:AP72"/>
    <mergeCell ref="B14:J14"/>
    <mergeCell ref="A16:J16"/>
    <mergeCell ref="A18:J18"/>
    <mergeCell ref="K18:AP18"/>
    <mergeCell ref="A19:AP19"/>
    <mergeCell ref="A20:B20"/>
    <mergeCell ref="C20:D20"/>
    <mergeCell ref="AF23:AP23"/>
    <mergeCell ref="K23:O23"/>
    <mergeCell ref="S20:T20"/>
    <mergeCell ref="U20:V20"/>
    <mergeCell ref="Q20:R20"/>
    <mergeCell ref="E20:F20"/>
    <mergeCell ref="T24:X24"/>
    <mergeCell ref="K25:O25"/>
    <mergeCell ref="V33:Y33"/>
    <mergeCell ref="AF24:AJ24"/>
    <mergeCell ref="A29:AP29"/>
    <mergeCell ref="A30:AP30"/>
    <mergeCell ref="A44:AP44"/>
    <mergeCell ref="B12:J12"/>
    <mergeCell ref="AA16:AF16"/>
    <mergeCell ref="A22:J22"/>
    <mergeCell ref="A73:AP73"/>
    <mergeCell ref="A74:AP74"/>
    <mergeCell ref="A78:AP78"/>
    <mergeCell ref="A79:AP79"/>
    <mergeCell ref="A89:AP89"/>
    <mergeCell ref="A81:AP81"/>
    <mergeCell ref="A82:AP82"/>
    <mergeCell ref="A83:AP83"/>
    <mergeCell ref="A86:AP86"/>
    <mergeCell ref="A80:AP80"/>
    <mergeCell ref="Q21:W21"/>
    <mergeCell ref="W22:AG22"/>
    <mergeCell ref="Q22:V22"/>
    <mergeCell ref="AH22:AJ22"/>
    <mergeCell ref="AI20:AJ20"/>
    <mergeCell ref="A75:AP75"/>
    <mergeCell ref="A40:AP40"/>
    <mergeCell ref="A68:Y68"/>
    <mergeCell ref="A57:AP57"/>
    <mergeCell ref="AG16:AP16"/>
    <mergeCell ref="B13:J13"/>
    <mergeCell ref="AA2:AP2"/>
    <mergeCell ref="A5:AP5"/>
    <mergeCell ref="A7:AP7"/>
    <mergeCell ref="A11:J11"/>
    <mergeCell ref="AA3:AJ3"/>
    <mergeCell ref="AL3:AP3"/>
    <mergeCell ref="A6:AP6"/>
    <mergeCell ref="A8:AP8"/>
    <mergeCell ref="A9:AP9"/>
    <mergeCell ref="A10:J10"/>
    <mergeCell ref="L10:O10"/>
    <mergeCell ref="Q10:U10"/>
    <mergeCell ref="W10:Y10"/>
    <mergeCell ref="K11:AP11"/>
    <mergeCell ref="Z10:AP10"/>
    <mergeCell ref="AE20:AF20"/>
    <mergeCell ref="O20:P20"/>
    <mergeCell ref="AC20:AD20"/>
    <mergeCell ref="AM20:AP20"/>
    <mergeCell ref="AK20:AL20"/>
    <mergeCell ref="L22:O22"/>
    <mergeCell ref="A21:J21"/>
    <mergeCell ref="K21:P21"/>
    <mergeCell ref="X21:AP21"/>
    <mergeCell ref="AA20:AB20"/>
    <mergeCell ref="AG20:AH20"/>
    <mergeCell ref="G20:H20"/>
    <mergeCell ref="M20:N20"/>
    <mergeCell ref="I20:J20"/>
    <mergeCell ref="K20:L20"/>
    <mergeCell ref="Y20:Z20"/>
    <mergeCell ref="W20:X20"/>
    <mergeCell ref="B15:J15"/>
    <mergeCell ref="A69:AP69"/>
    <mergeCell ref="A63:AP63"/>
    <mergeCell ref="AA68:AG68"/>
    <mergeCell ref="AI68:AP68"/>
    <mergeCell ref="A38:AP38"/>
    <mergeCell ref="A39:AP39"/>
    <mergeCell ref="C36:AP36"/>
    <mergeCell ref="C37:Y37"/>
    <mergeCell ref="AB37:AP37"/>
    <mergeCell ref="A36:B37"/>
    <mergeCell ref="Z37:AA37"/>
    <mergeCell ref="A60:AP60"/>
    <mergeCell ref="A61:AP61"/>
    <mergeCell ref="A62:AP62"/>
    <mergeCell ref="A58:AP58"/>
    <mergeCell ref="A43:AP43"/>
    <mergeCell ref="A42:B42"/>
    <mergeCell ref="C42:AP42"/>
    <mergeCell ref="A45:AP45"/>
    <mergeCell ref="A46:AP46"/>
    <mergeCell ref="A67:AP67"/>
    <mergeCell ref="A59:AP59"/>
    <mergeCell ref="A23:J25"/>
    <mergeCell ref="Q23:U23"/>
    <mergeCell ref="A64:AP64"/>
    <mergeCell ref="A65:AP65"/>
    <mergeCell ref="W23:AE23"/>
    <mergeCell ref="Z33:AF33"/>
    <mergeCell ref="AG33:AI33"/>
    <mergeCell ref="A35:AP35"/>
    <mergeCell ref="A27:AP27"/>
    <mergeCell ref="A28:AP28"/>
    <mergeCell ref="A34:AP34"/>
    <mergeCell ref="A31:AP31"/>
    <mergeCell ref="A33:J33"/>
    <mergeCell ref="K33:N33"/>
    <mergeCell ref="P24:S24"/>
    <mergeCell ref="A32:AP32"/>
    <mergeCell ref="O33:U33"/>
    <mergeCell ref="AJ33:AP33"/>
    <mergeCell ref="P25:AP25"/>
    <mergeCell ref="AK24:AP24"/>
    <mergeCell ref="A71:AP71"/>
    <mergeCell ref="Y24:AE24"/>
    <mergeCell ref="K24:O24"/>
    <mergeCell ref="AI102:AP102"/>
    <mergeCell ref="W101:AA101"/>
    <mergeCell ref="AC101:AG101"/>
    <mergeCell ref="A102:U102"/>
    <mergeCell ref="W102:AA102"/>
    <mergeCell ref="AC102:AG102"/>
    <mergeCell ref="A101:U101"/>
    <mergeCell ref="AI101:AP101"/>
    <mergeCell ref="A88:AP88"/>
    <mergeCell ref="A99:AP99"/>
    <mergeCell ref="A48:AP48"/>
    <mergeCell ref="A49:AP49"/>
    <mergeCell ref="A50:AP50"/>
    <mergeCell ref="A51:AP51"/>
    <mergeCell ref="A52:AP52"/>
    <mergeCell ref="A53:AP53"/>
    <mergeCell ref="A70:AP70"/>
    <mergeCell ref="A54:AP54"/>
    <mergeCell ref="A55:AP55"/>
    <mergeCell ref="A56:AP56"/>
    <mergeCell ref="A98:AP98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95" fitToHeight="0" orientation="portrait" r:id="rId1"/>
  <headerFooter alignWithMargins="0"/>
  <ignoredErrors>
    <ignoredError sqref="C2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54</vt:i4>
      </vt:variant>
    </vt:vector>
  </HeadingPairs>
  <TitlesOfParts>
    <vt:vector size="55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A_FIO</vt:lpstr>
      <vt:lpstr>A_NUM</vt:lpstr>
      <vt:lpstr>A_POSTADDR</vt:lpstr>
      <vt:lpstr>A_REGADDR</vt:lpstr>
      <vt:lpstr>A_RESIDENT</vt:lpstr>
      <vt:lpstr>A_SEX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D_TYPE</vt:lpstr>
      <vt:lpstr>IB_PHONE</vt:lpstr>
      <vt:lpstr>P_DOLG_1</vt:lpstr>
      <vt:lpstr>P_DOLG_2</vt:lpstr>
      <vt:lpstr>P_DOLG_3</vt:lpstr>
      <vt:lpstr>P_DOLG_4</vt:lpstr>
      <vt:lpstr>P_DOLG_5</vt:lpstr>
      <vt:lpstr>P_FIO_1</vt:lpstr>
      <vt:lpstr>P_FIO_2</vt:lpstr>
      <vt:lpstr>P_FIO_3</vt:lpstr>
      <vt:lpstr>P_FIO_4</vt:lpstr>
      <vt:lpstr>P_FIO_5</vt:lpstr>
      <vt:lpstr>qwe</vt:lpstr>
      <vt:lpstr>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Альбина Анатольевна</dc:creator>
  <cp:lastModifiedBy>Колышкина Елена Александровна</cp:lastModifiedBy>
  <cp:lastPrinted>2021-09-29T15:19:46Z</cp:lastPrinted>
  <dcterms:created xsi:type="dcterms:W3CDTF">1996-10-08T23:32:33Z</dcterms:created>
  <dcterms:modified xsi:type="dcterms:W3CDTF">2021-10-15T11:46:20Z</dcterms:modified>
</cp:coreProperties>
</file>