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МИР\Supreme\Заявление на выпуск\"/>
    </mc:Choice>
  </mc:AlternateContent>
  <bookViews>
    <workbookView xWindow="0" yWindow="0" windowWidth="28800" windowHeight="12300"/>
  </bookViews>
  <sheets>
    <sheet name="Бланк" sheetId="3" r:id="rId1"/>
  </sheets>
  <definedNames>
    <definedName name="A_BIRTHDAY">Бланк!$G$3</definedName>
    <definedName name="A_BIRTHPLACE">Бланк!$H$3</definedName>
    <definedName name="A_DATE">Бланк!$C$3</definedName>
    <definedName name="A_DOCDATE">Бланк!$K$3</definedName>
    <definedName name="A_DOCNUM">Бланк!$J$3</definedName>
    <definedName name="A_DOCPLACE">Бланк!$L$3</definedName>
    <definedName name="A_DOCPLACE_P">Бланк!$M$3</definedName>
    <definedName name="A_DOCTYPE">Бланк!$I$3</definedName>
    <definedName name="A_FACTORY_NAME">Бланк!$M$2</definedName>
    <definedName name="A_FIO">Бланк!$D$3</definedName>
    <definedName name="A_INN">Бланк!$X$2</definedName>
    <definedName name="A_NUM">Бланк!$B$3</definedName>
    <definedName name="A_PHONE">Бланк!$Y$2</definedName>
    <definedName name="A_PHONE_M">Бланк!$Z$2</definedName>
    <definedName name="A_POSTADDR">Бланк!$O$3</definedName>
    <definedName name="A_REGADDR">Бланк!$N$3</definedName>
    <definedName name="A_RESIDENT">Бланк!$E$3</definedName>
    <definedName name="A_SEX">Бланк!$F$3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Бланк!$A$6</definedName>
    <definedName name="BIRTHDAY">Бланк!#REF!</definedName>
    <definedName name="BIRTHPLACE">Бланк!#REF!</definedName>
    <definedName name="C_BIRTHDAY">Бланк!$AD$3</definedName>
    <definedName name="C_BIRTHPLACE">Бланк!$AE$3</definedName>
    <definedName name="C_DATE">Бланк!$P$3</definedName>
    <definedName name="C_DATE_B">Бланк!$W$3</definedName>
    <definedName name="C_DATE_E">Бланк!$X$3</definedName>
    <definedName name="C_DOCDATE">Бланк!$AH$3</definedName>
    <definedName name="C_DOCNUM">Бланк!$AG$3</definedName>
    <definedName name="C_DOCPLACE">Бланк!$AI$3</definedName>
    <definedName name="C_DOCPLACE_P">Бланк!$AJ$3</definedName>
    <definedName name="C_DOCTYPE">Бланк!$AF$3</definedName>
    <definedName name="C_FACTORY_NAME">Бланк!$AM$3</definedName>
    <definedName name="C_FIO">Бланк!$AB$3</definedName>
    <definedName name="C_FIOLATIN">Бланк!$Y$3</definedName>
    <definedName name="C_GDL">Бланк!#REF!</definedName>
    <definedName name="C_INN">Бланк!$S$3</definedName>
    <definedName name="C_IPDL">Бланк!#REF!</definedName>
    <definedName name="C_NUM">Бланк!$V$3</definedName>
    <definedName name="C_PHONE">Бланк!$T$3</definedName>
    <definedName name="C_PHONE_M">Бланк!$U$3</definedName>
    <definedName name="C_PMODL">Бланк!#REF!</definedName>
    <definedName name="C_POSTADDR">Бланк!$AL$3</definedName>
    <definedName name="C_PRIORITY">Бланк!$Z$3</definedName>
    <definedName name="C_REASON">Бланк!$AA$3</definedName>
    <definedName name="C_REGADDR">Бланк!$AK$3</definedName>
    <definedName name="C_RESIDENT">Бланк!$AC$3</definedName>
    <definedName name="C_SECRET">Бланк!$Q$3</definedName>
    <definedName name="C_SEX">Бланк!$R$3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Бланк!$A$3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PDL">Бланк!#REF!</definedName>
    <definedName name="IPDL_2">Бланк!#REF!</definedName>
    <definedName name="N_DOG">Бланк!#REF!</definedName>
    <definedName name="P_DOLG_1">Бланк!$N$2</definedName>
    <definedName name="P_DOLG_2">Бланк!$P$2</definedName>
    <definedName name="P_DOLG_3">Бланк!$R$2</definedName>
    <definedName name="P_DOLG_4">Бланк!$T$2</definedName>
    <definedName name="P_DOLG_5">Бланк!$V$2</definedName>
    <definedName name="P_FIO_1">Бланк!$O$2</definedName>
    <definedName name="P_FIO_2">Бланк!$Q$2</definedName>
    <definedName name="P_FIO_3">Бланк!$S$2</definedName>
    <definedName name="P_FIO_4">Бланк!$U$2</definedName>
    <definedName name="P_FIO_5">Бланк!$W$2</definedName>
    <definedName name="PDL">Бланк!#REF!</definedName>
    <definedName name="PDL_2">Бланк!#REF!</definedName>
    <definedName name="POSTADDRES">Бланк!#REF!</definedName>
    <definedName name="qwe">Бланк!$F$6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Z_DATE">Бланк!$AN$3</definedName>
    <definedName name="чсм">Бланк!$Y$4</definedName>
  </definedNames>
  <calcPr calcId="162913"/>
</workbook>
</file>

<file path=xl/calcChain.xml><?xml version="1.0" encoding="utf-8"?>
<calcChain xmlns="http://schemas.openxmlformats.org/spreadsheetml/2006/main">
  <c r="A9" i="3" l="1"/>
  <c r="R22" i="3" l="1"/>
  <c r="K22" i="3"/>
  <c r="K18" i="3" l="1"/>
  <c r="K19" i="3"/>
  <c r="Z67" i="3" l="1"/>
  <c r="B67" i="3"/>
  <c r="K17" i="3"/>
  <c r="V16" i="3"/>
  <c r="P16" i="3"/>
  <c r="K16" i="3"/>
  <c r="AM27" i="3"/>
  <c r="AK27" i="3"/>
  <c r="AI27" i="3"/>
  <c r="AG27" i="3"/>
  <c r="AE27" i="3"/>
  <c r="AC27" i="3"/>
  <c r="AA27" i="3"/>
  <c r="Y27" i="3"/>
  <c r="W27" i="3"/>
  <c r="U27" i="3"/>
  <c r="S27" i="3"/>
  <c r="Q27" i="3"/>
  <c r="O27" i="3"/>
  <c r="M27" i="3"/>
  <c r="K27" i="3"/>
  <c r="I27" i="3"/>
  <c r="G27" i="3"/>
  <c r="E27" i="3"/>
  <c r="C27" i="3"/>
  <c r="A27" i="3"/>
  <c r="P32" i="3"/>
  <c r="AK31" i="3"/>
  <c r="Y31" i="3"/>
  <c r="P31" i="3"/>
  <c r="AF30" i="3"/>
  <c r="V30" i="3"/>
  <c r="P30" i="3"/>
  <c r="AN29" i="3"/>
  <c r="AK29" i="3"/>
  <c r="P29" i="3"/>
  <c r="K29" i="3"/>
  <c r="X28" i="3"/>
  <c r="K28" i="3"/>
  <c r="K25" i="3"/>
  <c r="P59" i="3"/>
  <c r="AK58" i="3"/>
  <c r="Y58" i="3"/>
  <c r="P58" i="3"/>
  <c r="AF57" i="3"/>
  <c r="V57" i="3"/>
  <c r="P57" i="3"/>
  <c r="AN56" i="3"/>
  <c r="AK56" i="3"/>
  <c r="P56" i="3"/>
  <c r="K56" i="3"/>
  <c r="X55" i="3"/>
  <c r="K55" i="3"/>
  <c r="AM53" i="3"/>
  <c r="AK53" i="3"/>
  <c r="AI53" i="3"/>
  <c r="AG53" i="3"/>
  <c r="AE53" i="3"/>
  <c r="AC53" i="3"/>
  <c r="AA53" i="3"/>
  <c r="Y53" i="3"/>
  <c r="W53" i="3"/>
  <c r="U53" i="3"/>
  <c r="S53" i="3"/>
  <c r="Q53" i="3"/>
  <c r="O53" i="3"/>
  <c r="M53" i="3"/>
  <c r="K53" i="3"/>
  <c r="I53" i="3"/>
  <c r="G53" i="3"/>
  <c r="E53" i="3"/>
  <c r="C53" i="3"/>
  <c r="A53" i="3"/>
  <c r="K51" i="3"/>
  <c r="AL3" i="3"/>
  <c r="AA3" i="3"/>
  <c r="AA70" i="3"/>
  <c r="C70" i="3"/>
  <c r="A75" i="3"/>
  <c r="AI75" i="3"/>
  <c r="W75" i="3"/>
</calcChain>
</file>

<file path=xl/sharedStrings.xml><?xml version="1.0" encoding="utf-8"?>
<sst xmlns="http://schemas.openxmlformats.org/spreadsheetml/2006/main" count="108" uniqueCount="75">
  <si>
    <t>/</t>
  </si>
  <si>
    <t>Служебные отметки Банка (договор / счет)</t>
  </si>
  <si>
    <r>
      <t xml:space="preserve"> ( заполняется печатными буквами, необходимые пункты выделяются знаком </t>
    </r>
    <r>
      <rPr>
        <sz val="6"/>
        <rFont val="Wingdings"/>
        <charset val="2"/>
      </rPr>
      <t>û</t>
    </r>
    <r>
      <rPr>
        <sz val="6"/>
        <rFont val="Arial"/>
        <family val="2"/>
        <charset val="204"/>
      </rPr>
      <t xml:space="preserve"> или </t>
    </r>
    <r>
      <rPr>
        <sz val="6"/>
        <rFont val="Wingdings"/>
        <charset val="2"/>
      </rPr>
      <t>ü</t>
    </r>
    <r>
      <rPr>
        <sz val="6"/>
        <rFont val="Arial"/>
        <family val="2"/>
        <charset val="204"/>
      </rPr>
      <t>)</t>
    </r>
  </si>
  <si>
    <t>ЗАЯВЛЕНИЕ</t>
  </si>
  <si>
    <t>¨</t>
  </si>
  <si>
    <t>Кодовое слово</t>
  </si>
  <si>
    <t>Валюта счета</t>
  </si>
  <si>
    <t>рубль РФ</t>
  </si>
  <si>
    <t>доллар США</t>
  </si>
  <si>
    <t>евро</t>
  </si>
  <si>
    <t>Предоставление</t>
  </si>
  <si>
    <t>плановое</t>
  </si>
  <si>
    <t>Фамилия Имя Отчество</t>
  </si>
  <si>
    <t>Дата рождения</t>
  </si>
  <si>
    <t>Место рождения</t>
  </si>
  <si>
    <t>Гражданство</t>
  </si>
  <si>
    <t>Российское</t>
  </si>
  <si>
    <t>Иное (указать):</t>
  </si>
  <si>
    <t>Пол</t>
  </si>
  <si>
    <t>муж.</t>
  </si>
  <si>
    <t>жен.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</si>
  <si>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</si>
  <si>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</si>
  <si>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</si>
  <si>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</si>
  <si>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</si>
  <si>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</si>
  <si>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</si>
  <si>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</si>
  <si>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(дата)</t>
  </si>
  <si>
    <t>(Фамилия, Инициалы)</t>
  </si>
  <si>
    <t>"SMS-оповещение" - получение информации о пополнении счета и операциях совершаемых при помощи карты.</t>
  </si>
  <si>
    <t>+7</t>
  </si>
  <si>
    <t>Номер мобильного телефона для отправки SMS-уведомлений:</t>
  </si>
  <si>
    <t>В случае предоставления доступа к услугам я:</t>
  </si>
  <si>
    <r>
      <t>ü</t>
    </r>
    <r>
      <rPr>
        <sz val="6"/>
        <rFont val="Arial"/>
        <family val="2"/>
        <charset val="204"/>
      </rPr>
      <t xml:space="preserve"> заявляю и подтверждаю, что Банк не несет ответственности в случае неполучения мною сообщений в связи с техническими проблемами, в том числе по вине
</t>
    </r>
  </si>
  <si>
    <t>провайдера, а также в иных случаях, произошедших не по вине Банка.</t>
  </si>
  <si>
    <t>Заполняется Банком</t>
  </si>
  <si>
    <t>(должность)</t>
  </si>
  <si>
    <t>(подпись)</t>
  </si>
  <si>
    <t xml:space="preserve"> Данные владельца счета:</t>
  </si>
  <si>
    <t>(подпись владельца счета)</t>
  </si>
  <si>
    <t>(подпись держателя доп. карты)</t>
  </si>
  <si>
    <t>Заявление клиентов принято и проверено. Личности клиентов удостоверены.</t>
  </si>
  <si>
    <t xml:space="preserve"> </t>
  </si>
  <si>
    <t>Предоставление дополнительной карты другому держателю</t>
  </si>
  <si>
    <t>срочное</t>
  </si>
  <si>
    <t xml:space="preserve"> Данные держателя дополнительной карты (не заполняется, если держатель - владелец счета):</t>
  </si>
  <si>
    <t xml:space="preserve">Прошу предоставить доступ к услугам:  </t>
  </si>
  <si>
    <t>Имя и Фамилия в латинской транслитерации (не более 19 символов с разделителем)</t>
  </si>
  <si>
    <t>Предоставление дополнительной карты на мое имя</t>
  </si>
  <si>
    <t xml:space="preserve">Тип карточного продукта </t>
  </si>
  <si>
    <r>
      <t>ü</t>
    </r>
    <r>
      <rPr>
        <sz val="6"/>
        <rFont val="Arial"/>
        <family val="2"/>
        <charset val="204"/>
      </rPr>
      <t xml:space="preserve"> соглашаюсь получать информационные материалы из Банка на свой мобильный телефон;</t>
    </r>
  </si>
  <si>
    <t>Карта "С заботой о Вас"</t>
  </si>
  <si>
    <t>Зарплатный</t>
  </si>
  <si>
    <t>Зарплатный+</t>
  </si>
  <si>
    <t>Карта Молодёжка</t>
  </si>
  <si>
    <t>Настоящим отказываюсь от sms-информирования об операциях совершенных с использованием карты.</t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</si>
  <si>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При этом я уведомлен(а) и понимаю, что при отказе от услуги SMS - оповещения у меня возникает риск полного снятия мошенниками денежных средств с банковского счета, открытого для расчетов по операциям с использованием банковской карты, при утрате/краже карты путем использования мошенниками самой карты и/или информации по карте.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</si>
  <si>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осознанно отказываюсь от возможности мгновенного получения  SMS–уведомлений  о проведенной операции и, соответственно, понимаю, что отказываюсь от  возможности заблокировать карту сразу после получения  SMS–уведомления о несанкционированной операции с использованием карты.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</si>
  <si>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Со статьей 9 «Порядок использования электронных средств платежа» Федерального закона 161-ФЗ от 27.06.2011 г. "О национальной платежной системе» ознакомлен. Информация, изложенная в статье 9 Федерального закона 161-ФЗ от 27.06.2011г., мне понятна. Претензий к Банку не имею.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</si>
  <si>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уведомлен, что информация о совершении операций с использованием карты будет предоставляться мне в порядке, установленном п. 7.1. Правил.</t>
    </r>
  </si>
  <si>
    <t>НА ПРЕДОСТАВЛЕНИЕ ДОПОЛНИТЕЛЬНОЙ РАСЧЕТНОЙ БАНКОВСКОЙ КАРТЫ</t>
  </si>
  <si>
    <t>МИР Привилегия</t>
  </si>
  <si>
    <t>Мобильный телефон</t>
  </si>
  <si>
    <t>Место жительства (пребывания)</t>
  </si>
  <si>
    <t xml:space="preserve">Настоящим я доверяю держателю дополнительной карты совершать операции с использованием дополнительной карты в соответствии Правилами и Тарифами
</t>
  </si>
  <si>
    <t>Прошу предоставить дополнительную карту на условиях, изложенных в Правилах предоставления и обслуживания расчетных банковских карт АО Банк "Национальный стандарт" (далее - Правила)</t>
  </si>
  <si>
    <t>карты будут приравнены к операциям,совершенным держателем основной карты.</t>
  </si>
  <si>
    <t xml:space="preserve">АО Банк "Национальный стандарт". Я соглашаюсь с тем,что все операции, совершенные держателем дополнительной карты с использованием дополнительной 
</t>
  </si>
  <si>
    <t>MIR SUPREME</t>
  </si>
  <si>
    <t>Настоящим я, субъект персональных данных, действуя сознательно, свободно, своей волей и в своем интересе, даю согласие на обработку моих персональных данных (включая, но не ограничиваясь: фамилия, имя, отчество, адрес электронной почты, абонентский номер мобильного телефона, номер банковской карты "Мир"), Акционерным обществом Банк «Национальный стандарт» (АО Банк «Национальный стандарт»), местонахождение: 115093, г. Москва, Партийный переулок д. 1, корп. 57, стр. 2,3, Акционерным обществом «Национальная система платежных карт» (АО «НСПК», Оператор Программы лояльности), местонахождение: 115184, Москва, ул. Большая Татарская, д.11, а также и иными третьими лицами, определенными Правилами программы лояльности Акционерного общества «Национальная система платежных карт» (далее - Правила, Программа лояльности), в целях:</t>
  </si>
  <si>
    <r>
      <rPr>
        <sz val="11"/>
        <rFont val="Arial"/>
        <family val="2"/>
        <charset val="204"/>
      </rPr>
      <t>□</t>
    </r>
    <r>
      <rPr>
        <sz val="9"/>
        <rFont val="Calibri"/>
        <family val="2"/>
        <charset val="204"/>
      </rPr>
      <t xml:space="preserve"> </t>
    </r>
    <r>
      <rPr>
        <sz val="6"/>
        <rFont val="Arial"/>
        <family val="2"/>
        <charset val="204"/>
      </rPr>
      <t>регистрации меня в Программе лояльности (присоединении к Правилам) в качестве Клиента;</t>
    </r>
  </si>
  <si>
    <r>
      <rPr>
        <sz val="11"/>
        <rFont val="Arial"/>
        <family val="2"/>
        <charset val="204"/>
      </rPr>
      <t>□</t>
    </r>
    <r>
      <rPr>
        <sz val="11"/>
        <rFont val="Calibri"/>
        <family val="2"/>
        <charset val="204"/>
      </rPr>
      <t xml:space="preserve"> </t>
    </r>
    <r>
      <rPr>
        <sz val="6"/>
        <rFont val="Arial"/>
        <family val="2"/>
        <charset val="204"/>
      </rPr>
      <t>направлении мне (получения мной) информации от АО "НСПК" как Оператора Программы лояльности о присоединении меня к Правилам (регистрации в Программе лояльности), регистрации моей карты «Мир» в Программе лояльности, предоставлении мне информации о Программе лояльности, акциях в рамках Программы лояльности, рекламной и иной информации от Оператора Программы лояльности или Партнеров Программы лояльности в том числе посредством использования сети Интернет, а также телефонной и подвижной радиотелефонной связи.</t>
    </r>
  </si>
  <si>
    <t>Приложение № 6 к Приказу № 13 от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</si>
</sst>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u/>
      <sz val="8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b/>
      <sz val="10"/>
      <color rgb="FF00B050"/>
      <name val="Arial"/>
      <family val="2"/>
      <charset val="204"/>
    </font>
    <font>
      <sz val="11"/>
      <name val="Arial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7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2" xfId="0" applyFont="1" applyBorder="1" applyAlignment="1"/>
    <xf numFmtId="0" fontId="1" fillId="0" borderId="4" xfId="0" applyFont="1" applyBorder="1" applyAlignment="1"/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2" borderId="0" xfId="0" applyFont="1" applyFill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2" fillId="2" borderId="0" xfId="0" applyFont="1" applyFill="1" applyAlignment="1">
      <alignment horizontal="left"/>
    </xf>
    <xf numFmtId="0" fontId="1" fillId="0" borderId="0" xfId="0" applyFont="1" applyAlignment="1"/>
    <xf numFmtId="0" fontId="6" fillId="0" borderId="7" xfId="0" applyFont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0" xfId="0" applyFont="1" applyFill="1"/>
    <xf numFmtId="0" fontId="4" fillId="0" borderId="0" xfId="0" applyFont="1" applyFill="1" applyBorder="1" applyAlignment="1">
      <alignment horizontal="justify" vertical="top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6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/>
    <xf numFmtId="0" fontId="6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9" xfId="0" applyFont="1" applyFill="1" applyBorder="1" applyAlignment="1"/>
    <xf numFmtId="0" fontId="6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6" fillId="4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8" xfId="0" applyFont="1" applyBorder="1"/>
    <xf numFmtId="49" fontId="1" fillId="4" borderId="3" xfId="0" applyNumberFormat="1" applyFont="1" applyFill="1" applyBorder="1" applyAlignment="1"/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/>
    <xf numFmtId="0" fontId="3" fillId="3" borderId="7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1" fillId="0" borderId="9" xfId="2" applyFont="1" applyFill="1" applyBorder="1" applyAlignment="1"/>
    <xf numFmtId="0" fontId="8" fillId="0" borderId="9" xfId="2" applyFill="1" applyBorder="1" applyAlignment="1"/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6" fillId="0" borderId="6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3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/>
    <xf numFmtId="0" fontId="0" fillId="0" borderId="1" xfId="0" applyBorder="1" applyAlignment="1"/>
    <xf numFmtId="0" fontId="0" fillId="0" borderId="8" xfId="0" applyBorder="1" applyAlignment="1"/>
    <xf numFmtId="0" fontId="1" fillId="0" borderId="1" xfId="0" applyFont="1" applyFill="1" applyBorder="1" applyAlignment="1"/>
    <xf numFmtId="0" fontId="3" fillId="3" borderId="7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justify" vertical="top" wrapText="1"/>
    </xf>
    <xf numFmtId="0" fontId="4" fillId="0" borderId="9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>
      <alignment horizontal="justify" vertical="top" wrapText="1"/>
    </xf>
    <xf numFmtId="0" fontId="5" fillId="0" borderId="6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top" wrapText="1"/>
    </xf>
    <xf numFmtId="0" fontId="5" fillId="0" borderId="5" xfId="0" applyFont="1" applyFill="1" applyBorder="1" applyAlignment="1">
      <alignment horizontal="justify" vertical="top" wrapText="1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3" borderId="12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4" fillId="4" borderId="11" xfId="2" applyFont="1" applyFill="1" applyBorder="1" applyAlignment="1">
      <alignment horizontal="justify" vertical="center" wrapText="1"/>
    </xf>
    <xf numFmtId="0" fontId="8" fillId="4" borderId="9" xfId="2" applyFill="1" applyBorder="1" applyAlignment="1">
      <alignment horizontal="justify" vertical="center" wrapText="1"/>
    </xf>
    <xf numFmtId="0" fontId="8" fillId="4" borderId="10" xfId="2" applyFill="1" applyBorder="1" applyAlignment="1">
      <alignment horizontal="justify" vertical="center" wrapText="1"/>
    </xf>
    <xf numFmtId="0" fontId="4" fillId="4" borderId="11" xfId="2" applyFont="1" applyFill="1" applyBorder="1" applyAlignment="1">
      <alignment horizontal="justify" vertical="top" wrapText="1"/>
    </xf>
    <xf numFmtId="0" fontId="8" fillId="4" borderId="9" xfId="2" applyFill="1" applyBorder="1" applyAlignment="1">
      <alignment horizontal="justify" vertical="top" wrapText="1"/>
    </xf>
    <xf numFmtId="0" fontId="8" fillId="4" borderId="10" xfId="2" applyFill="1" applyBorder="1" applyAlignment="1">
      <alignment horizontal="justify" vertical="top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4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0" borderId="10" xfId="0" applyFont="1" applyBorder="1" applyAlignment="1">
      <alignment horizontal="justify" vertical="center"/>
    </xf>
    <xf numFmtId="0" fontId="1" fillId="0" borderId="12" xfId="0" applyFont="1" applyBorder="1" applyAlignment="1">
      <alignment horizontal="left"/>
    </xf>
    <xf numFmtId="0" fontId="1" fillId="3" borderId="13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10</xdr:col>
      <xdr:colOff>123825</xdr:colOff>
      <xdr:row>4</xdr:row>
      <xdr:rowOff>28575</xdr:rowOff>
    </xdr:to>
    <xdr:pic>
      <xdr:nvPicPr>
        <xdr:cNvPr id="113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5430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7"/>
  <sheetViews>
    <sheetView tabSelected="1" zoomScale="145" zoomScaleNormal="145" workbookViewId="0">
      <selection activeCell="AU8" sqref="AU8"/>
    </sheetView>
  </sheetViews>
  <sheetFormatPr defaultColWidth="2.140625" defaultRowHeight="11.25" customHeight="1" x14ac:dyDescent="0.2"/>
  <cols>
    <col min="1" max="16" width="2.140625" style="1"/>
    <col min="17" max="17" width="3.85546875" style="1" customWidth="1"/>
    <col min="18" max="24" width="2.140625" style="1"/>
    <col min="25" max="25" width="2.5703125" style="1" customWidth="1"/>
    <col min="26" max="26" width="1.42578125" style="1" customWidth="1"/>
    <col min="27" max="41" width="2.140625" style="1"/>
    <col min="42" max="42" width="5.85546875" style="1" customWidth="1"/>
    <col min="43" max="16384" width="2.140625" style="1"/>
  </cols>
  <sheetData>
    <row r="1" spans="1:42" ht="12" customHeight="1" x14ac:dyDescent="0.2">
      <c r="Y1" s="2"/>
      <c r="Z1" s="2"/>
      <c r="AA1" s="86" t="s">
        <v>74</v>
      </c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</row>
    <row r="2" spans="1:42" ht="11.1" customHeight="1" x14ac:dyDescent="0.2">
      <c r="M2" s="21"/>
      <c r="N2" s="5"/>
      <c r="O2" s="5"/>
      <c r="P2" s="5"/>
      <c r="Q2" s="5"/>
      <c r="R2" s="5"/>
      <c r="S2" s="5"/>
      <c r="T2" s="5"/>
      <c r="U2" s="5"/>
      <c r="V2" s="5"/>
      <c r="W2" s="14"/>
      <c r="X2" s="5"/>
      <c r="Y2" s="5"/>
      <c r="Z2" s="14"/>
      <c r="AA2" s="93" t="s">
        <v>1</v>
      </c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5"/>
    </row>
    <row r="3" spans="1:42" ht="11.1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96" t="str">
        <f>"" &amp; D_NUM</f>
        <v/>
      </c>
      <c r="AB3" s="97"/>
      <c r="AC3" s="97"/>
      <c r="AD3" s="97"/>
      <c r="AE3" s="97"/>
      <c r="AF3" s="97"/>
      <c r="AG3" s="97"/>
      <c r="AH3" s="97"/>
      <c r="AI3" s="97"/>
      <c r="AJ3" s="97"/>
      <c r="AK3" s="3" t="s">
        <v>0</v>
      </c>
      <c r="AL3" s="97" t="str">
        <f>"" &amp; RIGHT(A_NUM,7)</f>
        <v/>
      </c>
      <c r="AM3" s="97"/>
      <c r="AN3" s="97"/>
      <c r="AO3" s="97"/>
      <c r="AP3" s="98"/>
    </row>
    <row r="4" spans="1:42" ht="11.1" customHeight="1" x14ac:dyDescent="0.2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</row>
    <row r="5" spans="1:42" ht="14.25" customHeight="1" x14ac:dyDescent="0.2">
      <c r="A5" s="90" t="s">
        <v>62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</row>
    <row r="6" spans="1:42" ht="12" customHeight="1" x14ac:dyDescent="0.2">
      <c r="A6" s="91" t="s">
        <v>2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</row>
    <row r="7" spans="1:42" ht="4.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ht="23.25" customHeight="1" x14ac:dyDescent="0.2">
      <c r="A8" s="150" t="s">
        <v>67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</row>
    <row r="9" spans="1:42" x14ac:dyDescent="0.2">
      <c r="A9" s="92" t="str">
        <f>"к моему банковскому счету № " &amp; A_NUM</f>
        <v xml:space="preserve">к моему банковскому счету № 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</row>
    <row r="10" spans="1:42" ht="9.9499999999999993" customHeight="1" x14ac:dyDescent="0.2">
      <c r="A10" s="23" t="s">
        <v>4</v>
      </c>
      <c r="B10" s="102" t="s">
        <v>50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3"/>
    </row>
    <row r="11" spans="1:42" ht="9.9499999999999993" customHeight="1" x14ac:dyDescent="0.2">
      <c r="A11" s="104" t="s">
        <v>4</v>
      </c>
      <c r="B11" s="92" t="s">
        <v>45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106"/>
    </row>
    <row r="12" spans="1:42" ht="9.9499999999999993" customHeight="1" x14ac:dyDescent="0.2">
      <c r="A12" s="104"/>
      <c r="B12" s="84" t="s">
        <v>66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5"/>
    </row>
    <row r="13" spans="1:42" ht="9.9499999999999993" customHeight="1" x14ac:dyDescent="0.2">
      <c r="A13" s="104"/>
      <c r="B13" s="84" t="s">
        <v>69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5"/>
    </row>
    <row r="14" spans="1:42" ht="9.9499999999999993" customHeight="1" x14ac:dyDescent="0.2">
      <c r="A14" s="105"/>
      <c r="B14" s="88" t="s">
        <v>68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9"/>
    </row>
    <row r="15" spans="1:42" ht="9.9499999999999993" customHeight="1" x14ac:dyDescent="0.2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</row>
    <row r="16" spans="1:42" ht="9.9499999999999993" customHeight="1" x14ac:dyDescent="0.2">
      <c r="A16" s="76" t="s">
        <v>6</v>
      </c>
      <c r="B16" s="77"/>
      <c r="C16" s="77"/>
      <c r="D16" s="77"/>
      <c r="E16" s="77"/>
      <c r="F16" s="77"/>
      <c r="G16" s="77"/>
      <c r="H16" s="77"/>
      <c r="I16" s="77"/>
      <c r="J16" s="77"/>
      <c r="K16" s="9" t="str">
        <f>IF(MID(A_NUM,6,3)="810","þ","¨")</f>
        <v>¨</v>
      </c>
      <c r="L16" s="72" t="s">
        <v>7</v>
      </c>
      <c r="M16" s="72"/>
      <c r="N16" s="72"/>
      <c r="O16" s="72"/>
      <c r="P16" s="8" t="str">
        <f>IF(MID(A_NUM,6,3)="840","þ","¨")</f>
        <v>¨</v>
      </c>
      <c r="Q16" s="72" t="s">
        <v>8</v>
      </c>
      <c r="R16" s="72"/>
      <c r="S16" s="72"/>
      <c r="T16" s="72"/>
      <c r="U16" s="72"/>
      <c r="V16" s="8" t="str">
        <f>IF(MID(A_NUM,6,3)="978","þ","¨")</f>
        <v>¨</v>
      </c>
      <c r="W16" s="72" t="s">
        <v>9</v>
      </c>
      <c r="X16" s="72"/>
      <c r="Y16" s="72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6"/>
    </row>
    <row r="17" spans="1:42" ht="11.25" customHeight="1" x14ac:dyDescent="0.2">
      <c r="A17" s="61"/>
      <c r="B17" s="62"/>
      <c r="C17" s="62"/>
      <c r="D17" s="62"/>
      <c r="E17" s="62"/>
      <c r="F17" s="62"/>
      <c r="G17" s="62"/>
      <c r="H17" s="62"/>
      <c r="I17" s="62"/>
      <c r="J17" s="63"/>
      <c r="K17" s="9" t="str">
        <f>IF(LEFT(C_NUM,1)="6","þ","¨")</f>
        <v>¨</v>
      </c>
      <c r="L17" s="72" t="s">
        <v>70</v>
      </c>
      <c r="M17" s="72"/>
      <c r="N17" s="72"/>
      <c r="O17" s="72"/>
      <c r="P17" s="72"/>
      <c r="Q17" s="72"/>
      <c r="R17" s="8"/>
      <c r="S17" s="60"/>
      <c r="T17" s="60"/>
      <c r="U17" s="60"/>
      <c r="V17" s="60"/>
      <c r="W17" s="60"/>
      <c r="X17" s="60"/>
      <c r="Y17" s="60"/>
      <c r="Z17" s="60"/>
      <c r="AA17" s="8"/>
      <c r="AB17" s="60"/>
      <c r="AC17" s="60"/>
      <c r="AD17" s="60"/>
      <c r="AE17" s="60"/>
      <c r="AF17" s="60"/>
      <c r="AG17" s="60"/>
      <c r="AH17" s="60"/>
      <c r="AI17" s="8"/>
      <c r="AJ17" s="8"/>
      <c r="AK17" s="58"/>
      <c r="AL17" s="58"/>
      <c r="AM17" s="58"/>
      <c r="AN17" s="58"/>
      <c r="AO17" s="58"/>
      <c r="AP17" s="59"/>
    </row>
    <row r="18" spans="1:42" ht="11.25" customHeight="1" x14ac:dyDescent="0.2">
      <c r="A18" s="153" t="s">
        <v>51</v>
      </c>
      <c r="B18" s="154"/>
      <c r="C18" s="154"/>
      <c r="D18" s="154"/>
      <c r="E18" s="154"/>
      <c r="F18" s="154"/>
      <c r="G18" s="154"/>
      <c r="H18" s="154"/>
      <c r="I18" s="154"/>
      <c r="J18" s="155"/>
      <c r="K18" s="7" t="str">
        <f>IF(LEFT(C_NUM,1)="6","þ","¨")</f>
        <v>¨</v>
      </c>
      <c r="L18" s="43" t="s">
        <v>63</v>
      </c>
      <c r="M18" s="43"/>
      <c r="N18" s="43"/>
      <c r="O18" s="43"/>
      <c r="P18" s="43"/>
      <c r="Q18" s="43"/>
      <c r="R18" s="7"/>
      <c r="S18" s="43"/>
      <c r="T18" s="43"/>
      <c r="U18" s="43"/>
      <c r="V18" s="43"/>
      <c r="W18" s="43"/>
      <c r="X18" s="43"/>
      <c r="Y18" s="43"/>
      <c r="Z18" s="43"/>
      <c r="AA18" s="7"/>
      <c r="AB18" s="43"/>
      <c r="AC18" s="43"/>
      <c r="AD18" s="43"/>
      <c r="AE18" s="43"/>
      <c r="AF18" s="43"/>
      <c r="AG18" s="43"/>
      <c r="AH18" s="43"/>
      <c r="AI18" s="7"/>
      <c r="AJ18" s="7"/>
      <c r="AK18" s="43"/>
      <c r="AL18" s="43"/>
      <c r="AM18" s="43"/>
      <c r="AN18" s="43"/>
      <c r="AO18" s="43"/>
      <c r="AP18" s="19"/>
    </row>
    <row r="19" spans="1:42" ht="9.9499999999999993" customHeight="1" x14ac:dyDescent="0.2">
      <c r="A19" s="64"/>
      <c r="B19" s="65"/>
      <c r="C19" s="65"/>
      <c r="D19" s="65"/>
      <c r="E19" s="65"/>
      <c r="F19" s="65"/>
      <c r="G19" s="65"/>
      <c r="H19" s="65"/>
      <c r="I19" s="65"/>
      <c r="J19" s="66"/>
      <c r="K19" s="51" t="str">
        <f>IF(LEFT(C_NUM,6)="429775","þ","¨")</f>
        <v>¨</v>
      </c>
      <c r="L19" s="52" t="s">
        <v>63</v>
      </c>
      <c r="M19" s="53"/>
      <c r="N19" s="53"/>
      <c r="O19" s="53"/>
      <c r="P19" s="53"/>
      <c r="Q19" s="53"/>
      <c r="R19" s="52"/>
      <c r="S19" s="24" t="s">
        <v>56</v>
      </c>
      <c r="T19" s="24"/>
      <c r="U19" s="24"/>
      <c r="V19" s="24"/>
      <c r="W19" s="24"/>
      <c r="X19" s="24"/>
      <c r="Y19" s="54"/>
      <c r="Z19" s="24"/>
      <c r="AA19" s="37"/>
      <c r="AB19" s="36"/>
      <c r="AC19" s="36"/>
      <c r="AD19" s="36"/>
      <c r="AE19" s="36"/>
      <c r="AF19" s="36"/>
      <c r="AG19" s="36"/>
      <c r="AH19" s="36"/>
      <c r="AI19" s="35"/>
      <c r="AJ19" s="35"/>
      <c r="AK19" s="36"/>
      <c r="AL19" s="36"/>
      <c r="AM19" s="36"/>
      <c r="AN19" s="36"/>
      <c r="AO19" s="36"/>
      <c r="AP19" s="38"/>
    </row>
    <row r="20" spans="1:42" ht="9.9499999999999993" customHeight="1" x14ac:dyDescent="0.2">
      <c r="A20" s="64"/>
      <c r="B20" s="65"/>
      <c r="C20" s="65"/>
      <c r="D20" s="65"/>
      <c r="E20" s="65"/>
      <c r="F20" s="65"/>
      <c r="G20" s="65"/>
      <c r="H20" s="65"/>
      <c r="I20" s="65"/>
      <c r="J20" s="66"/>
      <c r="K20" s="46" t="s">
        <v>4</v>
      </c>
      <c r="L20" s="47" t="s">
        <v>63</v>
      </c>
      <c r="M20" s="45"/>
      <c r="N20" s="45"/>
      <c r="O20" s="45"/>
      <c r="P20" s="45"/>
      <c r="Q20" s="45"/>
      <c r="R20" s="47"/>
      <c r="S20" s="41" t="s">
        <v>53</v>
      </c>
      <c r="T20" s="41"/>
      <c r="U20" s="41"/>
      <c r="V20" s="49"/>
      <c r="W20" s="32"/>
      <c r="X20" s="32"/>
      <c r="Y20" s="32"/>
      <c r="Z20" s="32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1"/>
      <c r="AO20" s="31"/>
      <c r="AP20" s="34"/>
    </row>
    <row r="21" spans="1:42" ht="9.9499999999999993" customHeight="1" x14ac:dyDescent="0.2">
      <c r="A21" s="67"/>
      <c r="B21" s="68"/>
      <c r="C21" s="68"/>
      <c r="D21" s="68"/>
      <c r="E21" s="68"/>
      <c r="F21" s="68"/>
      <c r="G21" s="68"/>
      <c r="H21" s="68"/>
      <c r="I21" s="68"/>
      <c r="J21" s="69"/>
      <c r="K21" s="33" t="s">
        <v>4</v>
      </c>
      <c r="L21" s="50" t="s">
        <v>54</v>
      </c>
      <c r="M21" s="50"/>
      <c r="N21" s="50"/>
      <c r="O21" s="50"/>
      <c r="P21" s="50"/>
      <c r="Q21" s="33" t="s">
        <v>4</v>
      </c>
      <c r="R21" s="50" t="s">
        <v>55</v>
      </c>
      <c r="S21" s="44"/>
      <c r="T21" s="44"/>
      <c r="U21" s="44"/>
      <c r="V21" s="48"/>
      <c r="W21" s="48"/>
      <c r="X21" s="48"/>
      <c r="Y21" s="48"/>
      <c r="Z21" s="48"/>
      <c r="AA21" s="48"/>
      <c r="AB21" s="48"/>
      <c r="AC21" s="44"/>
      <c r="AD21" s="44"/>
      <c r="AE21" s="48"/>
      <c r="AF21" s="48"/>
      <c r="AG21" s="48"/>
      <c r="AH21" s="48"/>
      <c r="AI21" s="48"/>
      <c r="AJ21" s="48"/>
      <c r="AK21" s="48"/>
      <c r="AL21" s="48"/>
      <c r="AM21" s="48"/>
      <c r="AN21" s="44"/>
      <c r="AO21" s="44"/>
      <c r="AP21" s="38"/>
    </row>
    <row r="22" spans="1:42" ht="9.9499999999999993" customHeight="1" x14ac:dyDescent="0.2">
      <c r="A22" s="76" t="s">
        <v>10</v>
      </c>
      <c r="B22" s="77"/>
      <c r="C22" s="77"/>
      <c r="D22" s="77"/>
      <c r="E22" s="77"/>
      <c r="F22" s="77"/>
      <c r="G22" s="77"/>
      <c r="H22" s="77"/>
      <c r="I22" s="77"/>
      <c r="J22" s="78"/>
      <c r="K22" s="8" t="str">
        <f>IF(C_PRIORITY="0","þ","¨")</f>
        <v>¨</v>
      </c>
      <c r="L22" s="112" t="s">
        <v>11</v>
      </c>
      <c r="M22" s="110"/>
      <c r="N22" s="110"/>
      <c r="O22" s="110"/>
      <c r="P22" s="110"/>
      <c r="Q22" s="110"/>
      <c r="R22" s="8" t="str">
        <f>IF(AND(C_PRIORITY&lt;&gt;"0",NOT(ISBLANK(C_PRIORITY))),"þ","¨")</f>
        <v>¨</v>
      </c>
      <c r="S22" s="72" t="s">
        <v>46</v>
      </c>
      <c r="T22" s="72"/>
      <c r="U22" s="72"/>
      <c r="V22" s="72"/>
      <c r="W22" s="72"/>
      <c r="X22" s="72"/>
      <c r="Y22" s="109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1"/>
    </row>
    <row r="23" spans="1:42" ht="6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</row>
    <row r="24" spans="1:42" ht="9.9499999999999993" customHeight="1" x14ac:dyDescent="0.2">
      <c r="A24" s="79" t="s">
        <v>40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</row>
    <row r="25" spans="1:42" ht="9.9499999999999993" customHeight="1" x14ac:dyDescent="0.2">
      <c r="A25" s="76" t="s">
        <v>12</v>
      </c>
      <c r="B25" s="77"/>
      <c r="C25" s="77"/>
      <c r="D25" s="77"/>
      <c r="E25" s="77"/>
      <c r="F25" s="77"/>
      <c r="G25" s="77"/>
      <c r="H25" s="77"/>
      <c r="I25" s="77"/>
      <c r="J25" s="78"/>
      <c r="K25" s="71" t="str">
        <f>"" &amp; A_FIO</f>
        <v/>
      </c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3"/>
    </row>
    <row r="26" spans="1:42" ht="9.9499999999999993" customHeight="1" x14ac:dyDescent="0.2">
      <c r="A26" s="99" t="s">
        <v>49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1"/>
    </row>
    <row r="27" spans="1:42" ht="9.9499999999999993" customHeight="1" x14ac:dyDescent="0.2">
      <c r="A27" s="74" t="str">
        <f>MID(C_FIOLATIN,1,1)</f>
        <v/>
      </c>
      <c r="B27" s="75"/>
      <c r="C27" s="74" t="str">
        <f>MID(C_FIOLATIN,2,1)</f>
        <v/>
      </c>
      <c r="D27" s="75"/>
      <c r="E27" s="74" t="str">
        <f>MID(C_FIOLATIN,3,1)</f>
        <v/>
      </c>
      <c r="F27" s="75"/>
      <c r="G27" s="74" t="str">
        <f>MID(C_FIOLATIN,4,1)</f>
        <v/>
      </c>
      <c r="H27" s="75"/>
      <c r="I27" s="74" t="str">
        <f>MID(C_FIOLATIN,5,1)</f>
        <v/>
      </c>
      <c r="J27" s="75"/>
      <c r="K27" s="74" t="str">
        <f>MID(C_FIOLATIN,6,1)</f>
        <v/>
      </c>
      <c r="L27" s="75"/>
      <c r="M27" s="74" t="str">
        <f>MID(C_FIOLATIN,7,1)</f>
        <v/>
      </c>
      <c r="N27" s="75"/>
      <c r="O27" s="74" t="str">
        <f>MID(C_FIOLATIN,8,1)</f>
        <v/>
      </c>
      <c r="P27" s="75"/>
      <c r="Q27" s="74" t="str">
        <f>MID(C_FIOLATIN,9,1)</f>
        <v/>
      </c>
      <c r="R27" s="75"/>
      <c r="S27" s="74" t="str">
        <f>MID(C_FIOLATIN,10,1)</f>
        <v/>
      </c>
      <c r="T27" s="75"/>
      <c r="U27" s="74" t="str">
        <f>MID(C_FIOLATIN,11,1)</f>
        <v/>
      </c>
      <c r="V27" s="75"/>
      <c r="W27" s="74" t="str">
        <f>MID(C_FIOLATIN,12,1)</f>
        <v/>
      </c>
      <c r="X27" s="75"/>
      <c r="Y27" s="74" t="str">
        <f>MID(C_FIOLATIN,13,1)</f>
        <v/>
      </c>
      <c r="Z27" s="75"/>
      <c r="AA27" s="74" t="str">
        <f>MID(C_FIOLATIN,14,1)</f>
        <v/>
      </c>
      <c r="AB27" s="75"/>
      <c r="AC27" s="74" t="str">
        <f>MID(C_FIOLATIN,15,1)</f>
        <v/>
      </c>
      <c r="AD27" s="75"/>
      <c r="AE27" s="74" t="str">
        <f>MID(C_FIOLATIN,16,1)</f>
        <v/>
      </c>
      <c r="AF27" s="75"/>
      <c r="AG27" s="74" t="str">
        <f>MID(C_FIOLATIN,17,1)</f>
        <v/>
      </c>
      <c r="AH27" s="75"/>
      <c r="AI27" s="74" t="str">
        <f>MID(C_FIOLATIN,18,1)</f>
        <v/>
      </c>
      <c r="AJ27" s="75"/>
      <c r="AK27" s="74" t="str">
        <f>MID(C_FIOLATIN,19,1)</f>
        <v/>
      </c>
      <c r="AL27" s="75"/>
      <c r="AM27" s="99" t="str">
        <f>MID(C_FIOLATIN,20,1)</f>
        <v/>
      </c>
      <c r="AN27" s="100"/>
      <c r="AO27" s="100"/>
      <c r="AP27" s="101"/>
    </row>
    <row r="28" spans="1:42" ht="9.9499999999999993" customHeight="1" x14ac:dyDescent="0.2">
      <c r="A28" s="76" t="s">
        <v>13</v>
      </c>
      <c r="B28" s="77"/>
      <c r="C28" s="77"/>
      <c r="D28" s="77"/>
      <c r="E28" s="77"/>
      <c r="F28" s="77"/>
      <c r="G28" s="77"/>
      <c r="H28" s="77"/>
      <c r="I28" s="77"/>
      <c r="J28" s="78"/>
      <c r="K28" s="71" t="str">
        <f>"" &amp; A_BIRTHDAY</f>
        <v/>
      </c>
      <c r="L28" s="72"/>
      <c r="M28" s="72"/>
      <c r="N28" s="72"/>
      <c r="O28" s="72"/>
      <c r="P28" s="73"/>
      <c r="Q28" s="76" t="s">
        <v>14</v>
      </c>
      <c r="R28" s="77"/>
      <c r="S28" s="77"/>
      <c r="T28" s="77"/>
      <c r="U28" s="77"/>
      <c r="V28" s="77"/>
      <c r="W28" s="78"/>
      <c r="X28" s="71" t="str">
        <f>"" &amp; A_BIRTHPLACE</f>
        <v/>
      </c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3"/>
    </row>
    <row r="29" spans="1:42" ht="9.9499999999999993" customHeight="1" x14ac:dyDescent="0.2">
      <c r="A29" s="76" t="s">
        <v>15</v>
      </c>
      <c r="B29" s="77"/>
      <c r="C29" s="77"/>
      <c r="D29" s="77"/>
      <c r="E29" s="77"/>
      <c r="F29" s="77"/>
      <c r="G29" s="77"/>
      <c r="H29" s="77"/>
      <c r="I29" s="77"/>
      <c r="J29" s="78"/>
      <c r="K29" s="9" t="str">
        <f>IF(A_RESIDENT="1","þ","¨")</f>
        <v>¨</v>
      </c>
      <c r="L29" s="72" t="s">
        <v>16</v>
      </c>
      <c r="M29" s="72"/>
      <c r="N29" s="72"/>
      <c r="O29" s="72"/>
      <c r="P29" s="8" t="str">
        <f>IF(A_RESIDENT="0","þ","¨")</f>
        <v>¨</v>
      </c>
      <c r="Q29" s="72" t="s">
        <v>17</v>
      </c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107"/>
      <c r="AG29" s="108"/>
      <c r="AH29" s="113" t="s">
        <v>18</v>
      </c>
      <c r="AI29" s="114"/>
      <c r="AJ29" s="115"/>
      <c r="AK29" s="7" t="str">
        <f>IF(A_SEX="М","þ","¨")</f>
        <v>¨</v>
      </c>
      <c r="AL29" s="10" t="s">
        <v>19</v>
      </c>
      <c r="AM29" s="10"/>
      <c r="AN29" s="7" t="str">
        <f>IF(A_SEX="Ж","þ","¨")</f>
        <v>¨</v>
      </c>
      <c r="AO29" s="10" t="s">
        <v>20</v>
      </c>
      <c r="AP29" s="11"/>
    </row>
    <row r="30" spans="1:42" ht="9.9499999999999993" customHeight="1" x14ac:dyDescent="0.2">
      <c r="A30" s="130" t="s">
        <v>21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1" t="s">
        <v>22</v>
      </c>
      <c r="L30" s="131"/>
      <c r="M30" s="131"/>
      <c r="N30" s="131"/>
      <c r="O30" s="131"/>
      <c r="P30" s="9" t="str">
        <f>IF(A_DOCTYPE="Паспорт РФ","þ","¨")</f>
        <v>¨</v>
      </c>
      <c r="Q30" s="72" t="s">
        <v>23</v>
      </c>
      <c r="R30" s="72"/>
      <c r="S30" s="72"/>
      <c r="T30" s="72"/>
      <c r="U30" s="72"/>
      <c r="V30" s="8" t="str">
        <f>IF(AND(A_DOCTYPE&lt;&gt;"Паспорт РФ",NOT(ISBLANK(A_DOCTYPE))),"þ","¨")</f>
        <v>¨</v>
      </c>
      <c r="W30" s="72" t="s">
        <v>24</v>
      </c>
      <c r="X30" s="72"/>
      <c r="Y30" s="72"/>
      <c r="Z30" s="72"/>
      <c r="AA30" s="72"/>
      <c r="AB30" s="72"/>
      <c r="AC30" s="72"/>
      <c r="AD30" s="72"/>
      <c r="AE30" s="72"/>
      <c r="AF30" s="72" t="str">
        <f>IF(A_DOCTYPE&lt;&gt;"Паспорт РФ","" &amp; A_DOCTYPE,"")</f>
        <v/>
      </c>
      <c r="AG30" s="72"/>
      <c r="AH30" s="72"/>
      <c r="AI30" s="72"/>
      <c r="AJ30" s="72"/>
      <c r="AK30" s="72"/>
      <c r="AL30" s="72"/>
      <c r="AM30" s="72"/>
      <c r="AN30" s="72"/>
      <c r="AO30" s="72"/>
      <c r="AP30" s="73"/>
    </row>
    <row r="31" spans="1:42" ht="9.9499999999999993" customHeight="1" x14ac:dyDescent="0.2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1" t="s">
        <v>25</v>
      </c>
      <c r="L31" s="131"/>
      <c r="M31" s="131"/>
      <c r="N31" s="131"/>
      <c r="O31" s="131"/>
      <c r="P31" s="71" t="str">
        <f>IF(ISERR(FIND(" ",A_DOCNUM,1)),"",MID(A_DOCNUM,1,FIND(" ",A_DOCNUM,1)-1))</f>
        <v/>
      </c>
      <c r="Q31" s="72"/>
      <c r="R31" s="72"/>
      <c r="S31" s="73"/>
      <c r="T31" s="132" t="s">
        <v>26</v>
      </c>
      <c r="U31" s="133"/>
      <c r="V31" s="133"/>
      <c r="W31" s="133"/>
      <c r="X31" s="134"/>
      <c r="Y31" s="71" t="str">
        <f>IF(ISERR(FIND(" ",A_DOCNUM,1)),"" &amp; A_DOCNUM,MID(A_DOCNUM,FIND(" ",A_DOCNUM,1)+1,20))</f>
        <v/>
      </c>
      <c r="Z31" s="72"/>
      <c r="AA31" s="72"/>
      <c r="AB31" s="72"/>
      <c r="AC31" s="72"/>
      <c r="AD31" s="72"/>
      <c r="AE31" s="73"/>
      <c r="AF31" s="170" t="s">
        <v>27</v>
      </c>
      <c r="AG31" s="170"/>
      <c r="AH31" s="170"/>
      <c r="AI31" s="170"/>
      <c r="AJ31" s="170"/>
      <c r="AK31" s="135" t="str">
        <f>"" &amp; A_DOCDATE</f>
        <v/>
      </c>
      <c r="AL31" s="136"/>
      <c r="AM31" s="136"/>
      <c r="AN31" s="136"/>
      <c r="AO31" s="136"/>
      <c r="AP31" s="137"/>
    </row>
    <row r="32" spans="1:42" ht="9.9499999999999993" customHeight="1" x14ac:dyDescent="0.2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1" t="s">
        <v>28</v>
      </c>
      <c r="L32" s="131"/>
      <c r="M32" s="131"/>
      <c r="N32" s="131"/>
      <c r="O32" s="131"/>
      <c r="P32" s="169" t="str">
        <f>"" &amp; A_DOCPLACE &amp; " " &amp; A_DOCPLACE_P</f>
        <v xml:space="preserve"> </v>
      </c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</row>
    <row r="33" spans="1:42" ht="5.25" customHeight="1" x14ac:dyDescent="0.2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2"/>
    </row>
    <row r="34" spans="1:42" ht="11.25" customHeight="1" x14ac:dyDescent="0.2">
      <c r="A34" s="76" t="s">
        <v>64</v>
      </c>
      <c r="B34" s="77"/>
      <c r="C34" s="77"/>
      <c r="D34" s="77"/>
      <c r="E34" s="77"/>
      <c r="F34" s="77"/>
      <c r="G34" s="77"/>
      <c r="H34" s="77"/>
      <c r="I34" s="77"/>
      <c r="J34" s="78"/>
      <c r="K34" s="57" t="s">
        <v>32</v>
      </c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2"/>
    </row>
    <row r="35" spans="1:42" ht="5.25" customHeight="1" x14ac:dyDescent="0.2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</row>
    <row r="36" spans="1:42" ht="10.5" customHeight="1" x14ac:dyDescent="0.2">
      <c r="A36" s="79" t="s">
        <v>48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</row>
    <row r="37" spans="1:42" ht="10.5" customHeight="1" x14ac:dyDescent="0.2">
      <c r="A37" s="80" t="s">
        <v>4</v>
      </c>
      <c r="B37" s="81"/>
      <c r="C37" s="76" t="s">
        <v>31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8"/>
    </row>
    <row r="38" spans="1:42" ht="10.5" customHeight="1" x14ac:dyDescent="0.2">
      <c r="A38" s="82"/>
      <c r="B38" s="83"/>
      <c r="C38" s="76" t="s">
        <v>33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8"/>
      <c r="Z38" s="116" t="s">
        <v>32</v>
      </c>
      <c r="AA38" s="116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8"/>
    </row>
    <row r="39" spans="1:42" ht="10.5" customHeight="1" x14ac:dyDescent="0.2">
      <c r="A39" s="157" t="s">
        <v>34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9"/>
    </row>
    <row r="40" spans="1:42" ht="10.5" customHeight="1" x14ac:dyDescent="0.2">
      <c r="A40" s="125" t="s">
        <v>52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7"/>
    </row>
    <row r="41" spans="1:42" ht="10.5" customHeight="1" x14ac:dyDescent="0.2">
      <c r="A41" s="125" t="s">
        <v>35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7"/>
    </row>
    <row r="42" spans="1:42" ht="10.5" customHeight="1" x14ac:dyDescent="0.2">
      <c r="A42" s="122" t="s">
        <v>36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4"/>
    </row>
    <row r="43" spans="1:42" ht="5.25" customHeight="1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</row>
    <row r="44" spans="1:42" ht="11.25" customHeight="1" x14ac:dyDescent="0.2">
      <c r="A44" s="80" t="s">
        <v>4</v>
      </c>
      <c r="B44" s="156"/>
      <c r="C44" s="76" t="s">
        <v>57</v>
      </c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8"/>
    </row>
    <row r="45" spans="1:42" ht="24" customHeight="1" x14ac:dyDescent="0.2">
      <c r="A45" s="160" t="s">
        <v>58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2"/>
    </row>
    <row r="46" spans="1:42" ht="19.5" customHeight="1" x14ac:dyDescent="0.2">
      <c r="A46" s="163" t="s">
        <v>59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5"/>
    </row>
    <row r="47" spans="1:42" ht="19.5" customHeight="1" x14ac:dyDescent="0.2">
      <c r="A47" s="163" t="s">
        <v>60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165"/>
    </row>
    <row r="48" spans="1:42" ht="14.25" customHeight="1" x14ac:dyDescent="0.2">
      <c r="A48" s="166" t="s">
        <v>61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8"/>
    </row>
    <row r="49" spans="1:42" ht="3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</row>
    <row r="50" spans="1:42" s="25" customFormat="1" ht="9.9499999999999993" customHeight="1" x14ac:dyDescent="0.2">
      <c r="A50" s="79" t="s">
        <v>47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</row>
    <row r="51" spans="1:42" s="25" customFormat="1" ht="9.9499999999999993" customHeight="1" x14ac:dyDescent="0.2">
      <c r="A51" s="76" t="s">
        <v>12</v>
      </c>
      <c r="B51" s="77"/>
      <c r="C51" s="77"/>
      <c r="D51" s="77"/>
      <c r="E51" s="77"/>
      <c r="F51" s="77"/>
      <c r="G51" s="77"/>
      <c r="H51" s="77"/>
      <c r="I51" s="77"/>
      <c r="J51" s="78"/>
      <c r="K51" s="71" t="str">
        <f>"" &amp; C_FIO</f>
        <v/>
      </c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3"/>
    </row>
    <row r="52" spans="1:42" s="25" customFormat="1" ht="9.9499999999999993" customHeight="1" x14ac:dyDescent="0.2">
      <c r="A52" s="99" t="s">
        <v>49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1"/>
    </row>
    <row r="53" spans="1:42" s="25" customFormat="1" ht="9.9499999999999993" customHeight="1" x14ac:dyDescent="0.2">
      <c r="A53" s="74" t="str">
        <f>MID(C_FIOLATIN,1,1)</f>
        <v/>
      </c>
      <c r="B53" s="75"/>
      <c r="C53" s="74" t="str">
        <f>MID(C_FIOLATIN,2,1)</f>
        <v/>
      </c>
      <c r="D53" s="75"/>
      <c r="E53" s="74" t="str">
        <f>MID(C_FIOLATIN,3,1)</f>
        <v/>
      </c>
      <c r="F53" s="75"/>
      <c r="G53" s="74" t="str">
        <f>MID(C_FIOLATIN,4,1)</f>
        <v/>
      </c>
      <c r="H53" s="75"/>
      <c r="I53" s="74" t="str">
        <f>MID(C_FIOLATIN,5,1)</f>
        <v/>
      </c>
      <c r="J53" s="75"/>
      <c r="K53" s="74" t="str">
        <f>MID(C_FIOLATIN,6,1)</f>
        <v/>
      </c>
      <c r="L53" s="75"/>
      <c r="M53" s="74" t="str">
        <f>MID(C_FIOLATIN,7,1)</f>
        <v/>
      </c>
      <c r="N53" s="75"/>
      <c r="O53" s="74" t="str">
        <f>MID(C_FIOLATIN,8,1)</f>
        <v/>
      </c>
      <c r="P53" s="75"/>
      <c r="Q53" s="74" t="str">
        <f>MID(C_FIOLATIN,9,1)</f>
        <v/>
      </c>
      <c r="R53" s="75"/>
      <c r="S53" s="74" t="str">
        <f>MID(C_FIOLATIN,10,1)</f>
        <v/>
      </c>
      <c r="T53" s="75"/>
      <c r="U53" s="74" t="str">
        <f>MID(C_FIOLATIN,11,1)</f>
        <v/>
      </c>
      <c r="V53" s="75"/>
      <c r="W53" s="74" t="str">
        <f>MID(C_FIOLATIN,12,1)</f>
        <v/>
      </c>
      <c r="X53" s="75"/>
      <c r="Y53" s="74" t="str">
        <f>MID(C_FIOLATIN,13,1)</f>
        <v/>
      </c>
      <c r="Z53" s="75"/>
      <c r="AA53" s="74" t="str">
        <f>MID(C_FIOLATIN,14,1)</f>
        <v/>
      </c>
      <c r="AB53" s="75"/>
      <c r="AC53" s="74" t="str">
        <f>MID(C_FIOLATIN,15,1)</f>
        <v/>
      </c>
      <c r="AD53" s="75"/>
      <c r="AE53" s="74" t="str">
        <f>MID(C_FIOLATIN,16,1)</f>
        <v/>
      </c>
      <c r="AF53" s="75"/>
      <c r="AG53" s="74" t="str">
        <f>MID(C_FIOLATIN,17,1)</f>
        <v/>
      </c>
      <c r="AH53" s="75"/>
      <c r="AI53" s="74" t="str">
        <f>MID(C_FIOLATIN,18,1)</f>
        <v/>
      </c>
      <c r="AJ53" s="75"/>
      <c r="AK53" s="74" t="str">
        <f>MID(C_FIOLATIN,19,1)</f>
        <v/>
      </c>
      <c r="AL53" s="75"/>
      <c r="AM53" s="99" t="str">
        <f>MID(C_FIOLATIN,20,1)</f>
        <v/>
      </c>
      <c r="AN53" s="100"/>
      <c r="AO53" s="100"/>
      <c r="AP53" s="101"/>
    </row>
    <row r="54" spans="1:42" s="25" customFormat="1" ht="9.9499999999999993" customHeight="1" x14ac:dyDescent="0.2">
      <c r="A54" s="76" t="s">
        <v>5</v>
      </c>
      <c r="B54" s="77"/>
      <c r="C54" s="77"/>
      <c r="D54" s="77"/>
      <c r="E54" s="77"/>
      <c r="F54" s="77"/>
      <c r="G54" s="77"/>
      <c r="H54" s="77"/>
      <c r="I54" s="77"/>
      <c r="J54" s="78"/>
      <c r="K54" s="119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1"/>
    </row>
    <row r="55" spans="1:42" s="25" customFormat="1" ht="10.5" customHeight="1" x14ac:dyDescent="0.2">
      <c r="A55" s="76" t="s">
        <v>13</v>
      </c>
      <c r="B55" s="77"/>
      <c r="C55" s="77"/>
      <c r="D55" s="77"/>
      <c r="E55" s="77"/>
      <c r="F55" s="77"/>
      <c r="G55" s="77"/>
      <c r="H55" s="77"/>
      <c r="I55" s="77"/>
      <c r="J55" s="78"/>
      <c r="K55" s="71" t="str">
        <f>"" &amp; C_BIRTHDAY</f>
        <v/>
      </c>
      <c r="L55" s="72"/>
      <c r="M55" s="72"/>
      <c r="N55" s="72"/>
      <c r="O55" s="72"/>
      <c r="P55" s="73"/>
      <c r="Q55" s="76" t="s">
        <v>14</v>
      </c>
      <c r="R55" s="77"/>
      <c r="S55" s="77"/>
      <c r="T55" s="77"/>
      <c r="U55" s="77"/>
      <c r="V55" s="77"/>
      <c r="W55" s="78"/>
      <c r="X55" s="71" t="str">
        <f>"" &amp; C_BIRTHPLACE</f>
        <v/>
      </c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3"/>
    </row>
    <row r="56" spans="1:42" s="25" customFormat="1" ht="9.9499999999999993" customHeight="1" x14ac:dyDescent="0.2">
      <c r="A56" s="76" t="s">
        <v>15</v>
      </c>
      <c r="B56" s="77"/>
      <c r="C56" s="77"/>
      <c r="D56" s="77"/>
      <c r="E56" s="77"/>
      <c r="F56" s="77"/>
      <c r="G56" s="77"/>
      <c r="H56" s="77"/>
      <c r="I56" s="77"/>
      <c r="J56" s="78"/>
      <c r="K56" s="9" t="str">
        <f>IF(C_RESIDENT="1","þ","¨")</f>
        <v>¨</v>
      </c>
      <c r="L56" s="72" t="s">
        <v>16</v>
      </c>
      <c r="M56" s="72"/>
      <c r="N56" s="72"/>
      <c r="O56" s="72"/>
      <c r="P56" s="8" t="str">
        <f>IF(C_RESIDENT="0","þ","¨")</f>
        <v>¨</v>
      </c>
      <c r="Q56" s="72" t="s">
        <v>17</v>
      </c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07"/>
      <c r="AG56" s="108"/>
      <c r="AH56" s="76" t="s">
        <v>18</v>
      </c>
      <c r="AI56" s="77"/>
      <c r="AJ56" s="78"/>
      <c r="AK56" s="7" t="str">
        <f>IF(C_SEX="М","þ","¨")</f>
        <v>¨</v>
      </c>
      <c r="AL56" s="10" t="s">
        <v>19</v>
      </c>
      <c r="AM56" s="10"/>
      <c r="AN56" s="7" t="str">
        <f>IF(C_SEX="Ж","þ","¨")</f>
        <v>¨</v>
      </c>
      <c r="AO56" s="10" t="s">
        <v>20</v>
      </c>
      <c r="AP56" s="11"/>
    </row>
    <row r="57" spans="1:42" s="25" customFormat="1" ht="9.9499999999999993" customHeight="1" x14ac:dyDescent="0.2">
      <c r="A57" s="130" t="s">
        <v>21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1" t="s">
        <v>22</v>
      </c>
      <c r="L57" s="131"/>
      <c r="M57" s="131"/>
      <c r="N57" s="131"/>
      <c r="O57" s="131"/>
      <c r="P57" s="9" t="str">
        <f>IF(C_DOCTYPE="Паспорт РФ","þ","¨")</f>
        <v>¨</v>
      </c>
      <c r="Q57" s="72" t="s">
        <v>23</v>
      </c>
      <c r="R57" s="72"/>
      <c r="S57" s="72"/>
      <c r="T57" s="72"/>
      <c r="U57" s="72"/>
      <c r="V57" s="8" t="str">
        <f>IF(AND(C_DOCTYPE&lt;&gt;"Паспорт РФ",NOT(ISBLANK(C_DOCTYPE))),"þ","¨")</f>
        <v>¨</v>
      </c>
      <c r="W57" s="72" t="s">
        <v>24</v>
      </c>
      <c r="X57" s="72"/>
      <c r="Y57" s="72"/>
      <c r="Z57" s="72"/>
      <c r="AA57" s="72"/>
      <c r="AB57" s="72"/>
      <c r="AC57" s="72"/>
      <c r="AD57" s="72"/>
      <c r="AE57" s="72"/>
      <c r="AF57" s="72" t="str">
        <f>IF(C_DOCTYPE&lt;&gt;"Паспорт РФ","" &amp; C_DOCTYPE,"")</f>
        <v/>
      </c>
      <c r="AG57" s="72"/>
      <c r="AH57" s="72"/>
      <c r="AI57" s="72"/>
      <c r="AJ57" s="72"/>
      <c r="AK57" s="72"/>
      <c r="AL57" s="72"/>
      <c r="AM57" s="72"/>
      <c r="AN57" s="72"/>
      <c r="AO57" s="72"/>
      <c r="AP57" s="73"/>
    </row>
    <row r="58" spans="1:42" s="25" customFormat="1" ht="9.9499999999999993" customHeight="1" x14ac:dyDescent="0.2">
      <c r="A58" s="130"/>
      <c r="B58" s="130"/>
      <c r="C58" s="130"/>
      <c r="D58" s="130"/>
      <c r="E58" s="130"/>
      <c r="F58" s="130"/>
      <c r="G58" s="130"/>
      <c r="H58" s="130"/>
      <c r="I58" s="130"/>
      <c r="J58" s="130"/>
      <c r="K58" s="131" t="s">
        <v>25</v>
      </c>
      <c r="L58" s="131"/>
      <c r="M58" s="131"/>
      <c r="N58" s="131"/>
      <c r="O58" s="131"/>
      <c r="P58" s="71" t="str">
        <f>IF(ISERR(FIND(" ",C_DOCNUM,1)),"",MID(C_DOCNUM,1,FIND(" ",C_DOCNUM,1)-1))</f>
        <v/>
      </c>
      <c r="Q58" s="72"/>
      <c r="R58" s="72"/>
      <c r="S58" s="73"/>
      <c r="T58" s="132" t="s">
        <v>26</v>
      </c>
      <c r="U58" s="133"/>
      <c r="V58" s="133"/>
      <c r="W58" s="133"/>
      <c r="X58" s="134"/>
      <c r="Y58" s="71" t="str">
        <f>IF(ISERR(FIND(" ",C_DOCNUM,1)),"" &amp; C_DOCNUM,MID(C_DOCNUM,FIND(" ",C_DOCNUM,1)+1,20))</f>
        <v/>
      </c>
      <c r="Z58" s="72"/>
      <c r="AA58" s="72"/>
      <c r="AB58" s="72"/>
      <c r="AC58" s="72"/>
      <c r="AD58" s="72"/>
      <c r="AE58" s="73"/>
      <c r="AF58" s="132" t="s">
        <v>27</v>
      </c>
      <c r="AG58" s="133"/>
      <c r="AH58" s="133"/>
      <c r="AI58" s="133"/>
      <c r="AJ58" s="134"/>
      <c r="AK58" s="135" t="str">
        <f>"" &amp; C_DOCDATE</f>
        <v/>
      </c>
      <c r="AL58" s="136"/>
      <c r="AM58" s="136"/>
      <c r="AN58" s="136"/>
      <c r="AO58" s="136"/>
      <c r="AP58" s="137"/>
    </row>
    <row r="59" spans="1:42" s="25" customFormat="1" ht="9.9499999999999993" customHeight="1" x14ac:dyDescent="0.2">
      <c r="A59" s="130"/>
      <c r="B59" s="130"/>
      <c r="C59" s="130"/>
      <c r="D59" s="130"/>
      <c r="E59" s="130"/>
      <c r="F59" s="130"/>
      <c r="G59" s="130"/>
      <c r="H59" s="130"/>
      <c r="I59" s="130"/>
      <c r="J59" s="130"/>
      <c r="K59" s="131" t="s">
        <v>28</v>
      </c>
      <c r="L59" s="131"/>
      <c r="M59" s="131"/>
      <c r="N59" s="131"/>
      <c r="O59" s="131"/>
      <c r="P59" s="71" t="str">
        <f>"" &amp; C_DOCPLACE &amp; " " &amp; C_DOCPLACE_P</f>
        <v xml:space="preserve"> </v>
      </c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3"/>
    </row>
    <row r="60" spans="1:42" ht="16.5" customHeight="1" x14ac:dyDescent="0.2">
      <c r="A60" s="99" t="s">
        <v>65</v>
      </c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1"/>
    </row>
    <row r="61" spans="1:42" s="25" customFormat="1" ht="9.9499999999999993" customHeight="1" x14ac:dyDescent="0.2">
      <c r="A61" s="71" t="s">
        <v>44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3"/>
    </row>
    <row r="62" spans="1:42" ht="11.25" customHeight="1" x14ac:dyDescent="0.2">
      <c r="A62" s="76" t="s">
        <v>64</v>
      </c>
      <c r="B62" s="77"/>
      <c r="C62" s="77"/>
      <c r="D62" s="77"/>
      <c r="E62" s="77"/>
      <c r="F62" s="77"/>
      <c r="G62" s="77"/>
      <c r="H62" s="77"/>
      <c r="I62" s="77"/>
      <c r="J62" s="78"/>
      <c r="K62" s="57" t="s">
        <v>32</v>
      </c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2"/>
    </row>
    <row r="63" spans="1:42" ht="47.25" customHeight="1" x14ac:dyDescent="0.2">
      <c r="A63" s="138" t="s">
        <v>71</v>
      </c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40"/>
    </row>
    <row r="64" spans="1:42" ht="10.5" customHeight="1" x14ac:dyDescent="0.2">
      <c r="A64" s="138" t="s">
        <v>72</v>
      </c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40"/>
    </row>
    <row r="65" spans="1:42" ht="40.5" customHeight="1" x14ac:dyDescent="0.2">
      <c r="A65" s="141" t="s">
        <v>73</v>
      </c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  <c r="AM65" s="142"/>
      <c r="AN65" s="142"/>
      <c r="AO65" s="142"/>
      <c r="AP65" s="143"/>
    </row>
    <row r="66" spans="1:42" s="25" customFormat="1" ht="9.9499999999999993" customHeight="1" x14ac:dyDescent="0.2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</row>
    <row r="67" spans="1:42" ht="10.5" customHeight="1" x14ac:dyDescent="0.2">
      <c r="A67" s="26"/>
      <c r="B67" s="117" t="str">
        <f>"" &amp; C_DATE</f>
        <v/>
      </c>
      <c r="C67" s="117"/>
      <c r="D67" s="117"/>
      <c r="E67" s="117"/>
      <c r="F67" s="117"/>
      <c r="G67" s="117"/>
      <c r="H67" s="117"/>
      <c r="I67" s="117"/>
      <c r="J67" s="16"/>
      <c r="K67" s="16"/>
      <c r="L67" s="16"/>
      <c r="M67" s="18"/>
      <c r="N67" s="117"/>
      <c r="O67" s="117"/>
      <c r="P67" s="117"/>
      <c r="Q67" s="117"/>
      <c r="R67" s="117"/>
      <c r="S67" s="117"/>
      <c r="T67" s="117"/>
      <c r="U67" s="117"/>
      <c r="V67" s="16"/>
      <c r="W67" s="16"/>
      <c r="X67" s="16"/>
      <c r="Y67" s="18"/>
      <c r="Z67" s="117" t="str">
        <f>IF(ISERR((FIND(" ",A_FIO,1))),""&amp;A_FIO,MID(A_FIO,1,FIND(" ",A_FIO,1)) &amp; IF(ISERR(MID(A_FIO,FIND(" ",A_FIO,1)+1,1)),"",MID(A_FIO,FIND(" ",A_FIO,1)+1,1) &amp; ". " &amp; IF(ISERR(FIND(" ",A_FIO,FIND(" ",A_FIO,1)+1)),"",MID(A_FIO,FIND(" ",A_FIO,FIND(" ",A_FIO,1)+1)+1,1) &amp; ".")))</f>
        <v/>
      </c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26"/>
      <c r="AN67" s="26"/>
      <c r="AO67" s="26"/>
      <c r="AP67" s="26"/>
    </row>
    <row r="68" spans="1:42" ht="10.5" customHeight="1" x14ac:dyDescent="0.2">
      <c r="A68" s="26"/>
      <c r="B68" s="128" t="s">
        <v>29</v>
      </c>
      <c r="C68" s="128"/>
      <c r="D68" s="128"/>
      <c r="E68" s="128"/>
      <c r="F68" s="128"/>
      <c r="G68" s="128"/>
      <c r="H68" s="128"/>
      <c r="I68" s="128"/>
      <c r="J68" s="17"/>
      <c r="K68" s="17"/>
      <c r="L68" s="17"/>
      <c r="M68" s="18"/>
      <c r="N68" s="128" t="s">
        <v>41</v>
      </c>
      <c r="O68" s="128"/>
      <c r="P68" s="128"/>
      <c r="Q68" s="128"/>
      <c r="R68" s="128"/>
      <c r="S68" s="128"/>
      <c r="T68" s="128"/>
      <c r="U68" s="128"/>
      <c r="V68" s="17"/>
      <c r="W68" s="17"/>
      <c r="X68" s="17"/>
      <c r="Y68" s="18"/>
      <c r="Z68" s="129" t="s">
        <v>30</v>
      </c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26"/>
      <c r="AN68" s="26"/>
      <c r="AO68" s="26"/>
      <c r="AP68" s="26"/>
    </row>
    <row r="69" spans="1:42" ht="10.5" customHeight="1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</row>
    <row r="70" spans="1:42" ht="9.9499999999999993" customHeight="1" x14ac:dyDescent="0.2">
      <c r="A70" s="18"/>
      <c r="B70" s="18"/>
      <c r="C70" s="117" t="str">
        <f>"" &amp; C_DATE</f>
        <v/>
      </c>
      <c r="D70" s="117"/>
      <c r="E70" s="117"/>
      <c r="F70" s="117"/>
      <c r="G70" s="117"/>
      <c r="H70" s="117"/>
      <c r="I70" s="117"/>
      <c r="J70" s="117"/>
      <c r="K70" s="16"/>
      <c r="L70" s="16"/>
      <c r="M70" s="16"/>
      <c r="N70" s="18"/>
      <c r="O70" s="117"/>
      <c r="P70" s="117"/>
      <c r="Q70" s="117"/>
      <c r="R70" s="117"/>
      <c r="S70" s="117"/>
      <c r="T70" s="117"/>
      <c r="U70" s="117"/>
      <c r="V70" s="117"/>
      <c r="W70" s="16"/>
      <c r="X70" s="16"/>
      <c r="Y70" s="16"/>
      <c r="Z70" s="18"/>
      <c r="AA70" s="117" t="str">
        <f>IF(ISERR((FIND(" ",C_FIO,1))),""&amp;C_FIO,MID(C_FIO,1,FIND(" ",C_FIO,1)) &amp; IF(ISERR(MID(C_FIO,FIND(" ",C_FIO,1)+1,1)),"",MID(C_FIO,FIND(" ",C_FIO,1)+1,1) &amp; ". " &amp; IF(ISERR(FIND(" ",C_FIO,FIND(" ",C_FIO,1)+1)),"",MID(C_FIO,FIND(" ",C_FIO,FIND(" ",C_FIO,1)+1)+1,1) &amp; ".")))</f>
        <v/>
      </c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8"/>
      <c r="AO70" s="18"/>
      <c r="AP70" s="18"/>
    </row>
    <row r="71" spans="1:42" ht="9.9499999999999993" customHeight="1" x14ac:dyDescent="0.2">
      <c r="A71" s="18"/>
      <c r="B71" s="18"/>
      <c r="C71" s="128" t="s">
        <v>29</v>
      </c>
      <c r="D71" s="128"/>
      <c r="E71" s="128"/>
      <c r="F71" s="128"/>
      <c r="G71" s="128"/>
      <c r="H71" s="128"/>
      <c r="I71" s="128"/>
      <c r="J71" s="128"/>
      <c r="K71" s="17"/>
      <c r="L71" s="17"/>
      <c r="M71" s="17"/>
      <c r="N71" s="18"/>
      <c r="O71" s="128" t="s">
        <v>42</v>
      </c>
      <c r="P71" s="128"/>
      <c r="Q71" s="128"/>
      <c r="R71" s="128"/>
      <c r="S71" s="128"/>
      <c r="T71" s="128"/>
      <c r="U71" s="128"/>
      <c r="V71" s="128"/>
      <c r="W71" s="17"/>
      <c r="X71" s="17"/>
      <c r="Y71" s="17"/>
      <c r="Z71" s="18"/>
      <c r="AA71" s="129" t="s">
        <v>30</v>
      </c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8"/>
      <c r="AO71" s="18"/>
      <c r="AP71" s="18"/>
    </row>
    <row r="72" spans="1:42" s="22" customFormat="1" ht="9.9499999999999993" customHeight="1" x14ac:dyDescent="0.2">
      <c r="A72" s="79" t="s">
        <v>37</v>
      </c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</row>
    <row r="73" spans="1:42" ht="9.9499999999999993" customHeight="1" x14ac:dyDescent="0.2">
      <c r="A73" s="76" t="s">
        <v>43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8"/>
    </row>
    <row r="74" spans="1:42" ht="9.9499999999999993" customHeight="1" x14ac:dyDescent="0.2">
      <c r="A74" s="20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9"/>
    </row>
    <row r="75" spans="1:42" ht="9.9499999999999993" customHeight="1" x14ac:dyDescent="0.2">
      <c r="A75" s="135" t="str">
        <f>"" &amp; P_DOLG_1</f>
        <v/>
      </c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5"/>
      <c r="W75" s="117" t="str">
        <f>"" &amp; C_DATE</f>
        <v/>
      </c>
      <c r="X75" s="117"/>
      <c r="Y75" s="117"/>
      <c r="Z75" s="117"/>
      <c r="AA75" s="117"/>
      <c r="AB75" s="117"/>
      <c r="AC75" s="15"/>
      <c r="AD75" s="136"/>
      <c r="AE75" s="136"/>
      <c r="AF75" s="136"/>
      <c r="AG75" s="136"/>
      <c r="AH75" s="136"/>
      <c r="AI75" s="148" t="str">
        <f>IF(ISERR((FIND(" ",P_FIO_1,1))),"____________________"&amp;P_FIO_1,MID(P_FIO_1,1,FIND(" ",P_FIO_1,1)) &amp; IF(ISERR(MID(P_FIO_1,FIND(" ",P_FIO_1,1)+1,1)),"",MID(P_FIO_1,FIND(" ",P_FIO_1,1)+1,1) &amp; ". " &amp; IF(ISERR(FIND(" ",P_FIO_1,FIND(" ",P_FIO_1,1)+1)),"",MID(P_FIO_1,FIND(" ",P_FIO_1,FIND(" ",P_FIO_1,1)+1)+1,1) &amp; ".")))</f>
        <v>____________________</v>
      </c>
      <c r="AJ75" s="148"/>
      <c r="AK75" s="148"/>
      <c r="AL75" s="148"/>
      <c r="AM75" s="148"/>
      <c r="AN75" s="148"/>
      <c r="AO75" s="148"/>
      <c r="AP75" s="149"/>
    </row>
    <row r="76" spans="1:42" ht="9.9499999999999993" customHeight="1" x14ac:dyDescent="0.2">
      <c r="A76" s="144" t="s">
        <v>38</v>
      </c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6" t="s">
        <v>29</v>
      </c>
      <c r="W76" s="146"/>
      <c r="X76" s="146"/>
      <c r="Y76" s="146"/>
      <c r="Z76" s="146"/>
      <c r="AA76" s="146"/>
      <c r="AB76" s="146"/>
      <c r="AC76" s="146"/>
      <c r="AD76" s="146" t="s">
        <v>39</v>
      </c>
      <c r="AE76" s="146"/>
      <c r="AF76" s="146"/>
      <c r="AG76" s="146"/>
      <c r="AH76" s="146"/>
      <c r="AI76" s="146" t="s">
        <v>30</v>
      </c>
      <c r="AJ76" s="146"/>
      <c r="AK76" s="146"/>
      <c r="AL76" s="146"/>
      <c r="AM76" s="146"/>
      <c r="AN76" s="146"/>
      <c r="AO76" s="146"/>
      <c r="AP76" s="147"/>
    </row>
    <row r="77" spans="1:42" ht="11.1" customHeight="1" x14ac:dyDescent="0.2"/>
  </sheetData>
  <mergeCells count="167">
    <mergeCell ref="AF57:AP57"/>
    <mergeCell ref="T31:X31"/>
    <mergeCell ref="AK27:AL27"/>
    <mergeCell ref="O27:P27"/>
    <mergeCell ref="AC27:AD27"/>
    <mergeCell ref="Y27:Z27"/>
    <mergeCell ref="AA27:AB27"/>
    <mergeCell ref="P31:S31"/>
    <mergeCell ref="A30:J32"/>
    <mergeCell ref="K30:O30"/>
    <mergeCell ref="Q30:U30"/>
    <mergeCell ref="P32:AP32"/>
    <mergeCell ref="W30:AE30"/>
    <mergeCell ref="AF30:AP30"/>
    <mergeCell ref="K31:O31"/>
    <mergeCell ref="AK31:AP31"/>
    <mergeCell ref="Y31:AE31"/>
    <mergeCell ref="AF31:AJ31"/>
    <mergeCell ref="A8:AP8"/>
    <mergeCell ref="A24:AP24"/>
    <mergeCell ref="A25:J25"/>
    <mergeCell ref="K32:O32"/>
    <mergeCell ref="K28:P28"/>
    <mergeCell ref="K51:AP51"/>
    <mergeCell ref="A51:J51"/>
    <mergeCell ref="G53:H53"/>
    <mergeCell ref="I53:J53"/>
    <mergeCell ref="K53:L53"/>
    <mergeCell ref="E53:F53"/>
    <mergeCell ref="W53:X53"/>
    <mergeCell ref="Y53:Z53"/>
    <mergeCell ref="AE27:AF27"/>
    <mergeCell ref="C53:D53"/>
    <mergeCell ref="AG53:AH53"/>
    <mergeCell ref="AI53:AJ53"/>
    <mergeCell ref="AK53:AL53"/>
    <mergeCell ref="L34:AP34"/>
    <mergeCell ref="A18:J18"/>
    <mergeCell ref="A34:J34"/>
    <mergeCell ref="A44:B44"/>
    <mergeCell ref="C44:AP44"/>
    <mergeCell ref="A39:AP39"/>
    <mergeCell ref="A76:U76"/>
    <mergeCell ref="V76:AC76"/>
    <mergeCell ref="AD76:AH76"/>
    <mergeCell ref="AI76:AP76"/>
    <mergeCell ref="A75:U75"/>
    <mergeCell ref="AA70:AM70"/>
    <mergeCell ref="C71:J71"/>
    <mergeCell ref="O71:V71"/>
    <mergeCell ref="A73:AP73"/>
    <mergeCell ref="C70:J70"/>
    <mergeCell ref="AA71:AM71"/>
    <mergeCell ref="A72:AP72"/>
    <mergeCell ref="AD75:AH75"/>
    <mergeCell ref="AI75:AP75"/>
    <mergeCell ref="W75:AB75"/>
    <mergeCell ref="O70:V70"/>
    <mergeCell ref="N67:U67"/>
    <mergeCell ref="Z67:AL67"/>
    <mergeCell ref="B68:I68"/>
    <mergeCell ref="N68:U68"/>
    <mergeCell ref="Z68:AL68"/>
    <mergeCell ref="A57:J59"/>
    <mergeCell ref="K57:O57"/>
    <mergeCell ref="Q57:U57"/>
    <mergeCell ref="W57:AE57"/>
    <mergeCell ref="P59:AP59"/>
    <mergeCell ref="P58:S58"/>
    <mergeCell ref="T58:X58"/>
    <mergeCell ref="Y58:AE58"/>
    <mergeCell ref="AF58:AJ58"/>
    <mergeCell ref="AK58:AP58"/>
    <mergeCell ref="K58:O58"/>
    <mergeCell ref="A60:AP60"/>
    <mergeCell ref="A63:AP63"/>
    <mergeCell ref="K59:O59"/>
    <mergeCell ref="A62:J62"/>
    <mergeCell ref="A64:AP64"/>
    <mergeCell ref="A65:AP65"/>
    <mergeCell ref="B67:I67"/>
    <mergeCell ref="L62:AP62"/>
    <mergeCell ref="AA53:AB53"/>
    <mergeCell ref="A52:AP52"/>
    <mergeCell ref="AM53:AP53"/>
    <mergeCell ref="K54:AP54"/>
    <mergeCell ref="A42:AP42"/>
    <mergeCell ref="AC53:AD53"/>
    <mergeCell ref="A50:AP50"/>
    <mergeCell ref="A40:AP40"/>
    <mergeCell ref="A41:AP41"/>
    <mergeCell ref="A45:AP45"/>
    <mergeCell ref="A46:AP46"/>
    <mergeCell ref="A47:AP47"/>
    <mergeCell ref="A48:AP48"/>
    <mergeCell ref="W29:AG29"/>
    <mergeCell ref="Q27:R27"/>
    <mergeCell ref="S27:T27"/>
    <mergeCell ref="W27:X27"/>
    <mergeCell ref="Q28:W28"/>
    <mergeCell ref="X28:AP28"/>
    <mergeCell ref="S22:X22"/>
    <mergeCell ref="Y22:AP22"/>
    <mergeCell ref="A26:AP26"/>
    <mergeCell ref="A27:B27"/>
    <mergeCell ref="C27:D27"/>
    <mergeCell ref="E27:F27"/>
    <mergeCell ref="G27:H27"/>
    <mergeCell ref="I27:J27"/>
    <mergeCell ref="K27:L27"/>
    <mergeCell ref="AG27:AH27"/>
    <mergeCell ref="L22:Q22"/>
    <mergeCell ref="AH29:AJ29"/>
    <mergeCell ref="U27:V27"/>
    <mergeCell ref="M27:N27"/>
    <mergeCell ref="A29:J29"/>
    <mergeCell ref="L29:O29"/>
    <mergeCell ref="Q29:V29"/>
    <mergeCell ref="AI27:AJ27"/>
    <mergeCell ref="B12:AP12"/>
    <mergeCell ref="B13:AP13"/>
    <mergeCell ref="AA1:AP1"/>
    <mergeCell ref="A22:J22"/>
    <mergeCell ref="K25:AP25"/>
    <mergeCell ref="A28:J28"/>
    <mergeCell ref="C37:AP37"/>
    <mergeCell ref="B14:AP14"/>
    <mergeCell ref="A4:AP4"/>
    <mergeCell ref="A5:AP5"/>
    <mergeCell ref="A6:AP6"/>
    <mergeCell ref="A9:AP9"/>
    <mergeCell ref="AA2:AP2"/>
    <mergeCell ref="AA3:AJ3"/>
    <mergeCell ref="AL3:AP3"/>
    <mergeCell ref="AM27:AP27"/>
    <mergeCell ref="B10:AP10"/>
    <mergeCell ref="A16:J16"/>
    <mergeCell ref="L16:O16"/>
    <mergeCell ref="A11:A14"/>
    <mergeCell ref="B11:AP11"/>
    <mergeCell ref="Q16:U16"/>
    <mergeCell ref="W16:Y16"/>
    <mergeCell ref="L17:Q17"/>
    <mergeCell ref="A35:AP35"/>
    <mergeCell ref="A61:AP61"/>
    <mergeCell ref="AE53:AF53"/>
    <mergeCell ref="M53:N53"/>
    <mergeCell ref="O53:P53"/>
    <mergeCell ref="Q53:R53"/>
    <mergeCell ref="S53:T53"/>
    <mergeCell ref="A53:B53"/>
    <mergeCell ref="A54:J54"/>
    <mergeCell ref="A36:AP36"/>
    <mergeCell ref="A37:B38"/>
    <mergeCell ref="C38:Y38"/>
    <mergeCell ref="Z38:AA38"/>
    <mergeCell ref="AB38:AP38"/>
    <mergeCell ref="A56:J56"/>
    <mergeCell ref="L56:O56"/>
    <mergeCell ref="Q56:V56"/>
    <mergeCell ref="W56:AG56"/>
    <mergeCell ref="AH56:AJ56"/>
    <mergeCell ref="A55:J55"/>
    <mergeCell ref="K55:P55"/>
    <mergeCell ref="Q55:W55"/>
    <mergeCell ref="X55:AP55"/>
    <mergeCell ref="U53:V53"/>
  </mergeCells>
  <phoneticPr fontId="0" type="noConversion"/>
  <pageMargins left="0.78740157480314965" right="0.39370078740157483" top="0.19685039370078741" bottom="0.19685039370078741" header="0.51181102362204722" footer="0.51181102362204722"/>
  <pageSetup paperSize="9" scale="95" orientation="portrait" r:id="rId1"/>
  <headerFooter alignWithMargins="0"/>
  <ignoredErrors>
    <ignoredError sqref="K1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57</vt:i4>
      </vt:variant>
    </vt:vector>
  </HeadingPairs>
  <TitlesOfParts>
    <vt:vector size="58" baseType="lpstr">
      <vt:lpstr>Бланк</vt:lpstr>
      <vt:lpstr>A_BIRTHDAY</vt:lpstr>
      <vt:lpstr>A_BIRTHPLACE</vt:lpstr>
      <vt:lpstr>A_DATE</vt:lpstr>
      <vt:lpstr>A_DOCDATE</vt:lpstr>
      <vt:lpstr>A_DOCNUM</vt:lpstr>
      <vt:lpstr>A_DOCPLACE</vt:lpstr>
      <vt:lpstr>A_DOCPLACE_P</vt:lpstr>
      <vt:lpstr>A_DOCTYPE</vt:lpstr>
      <vt:lpstr>A_FACTORY_NAME</vt:lpstr>
      <vt:lpstr>A_FIO</vt:lpstr>
      <vt:lpstr>A_INN</vt:lpstr>
      <vt:lpstr>A_NUM</vt:lpstr>
      <vt:lpstr>A_PHONE</vt:lpstr>
      <vt:lpstr>A_PHONE_M</vt:lpstr>
      <vt:lpstr>A_POSTADDR</vt:lpstr>
      <vt:lpstr>A_REGADDR</vt:lpstr>
      <vt:lpstr>A_RESIDENT</vt:lpstr>
      <vt:lpstr>A_SEX</vt:lpstr>
      <vt:lpstr>asd</vt:lpstr>
      <vt:lpstr>C_BIRTHDAY</vt:lpstr>
      <vt:lpstr>C_BIRTHPLACE</vt:lpstr>
      <vt:lpstr>C_DATE</vt:lpstr>
      <vt:lpstr>C_DATE_B</vt:lpstr>
      <vt:lpstr>C_DATE_E</vt:lpstr>
      <vt:lpstr>C_DOCDATE</vt:lpstr>
      <vt:lpstr>C_DOCNUM</vt:lpstr>
      <vt:lpstr>C_DOCPLACE</vt:lpstr>
      <vt:lpstr>C_DOCPLACE_P</vt:lpstr>
      <vt:lpstr>C_DOCTYPE</vt:lpstr>
      <vt:lpstr>C_FACTORY_NAME</vt:lpstr>
      <vt:lpstr>C_FIO</vt:lpstr>
      <vt:lpstr>C_FIOLATIN</vt:lpstr>
      <vt:lpstr>C_INN</vt:lpstr>
      <vt:lpstr>C_NUM</vt:lpstr>
      <vt:lpstr>C_PHONE</vt:lpstr>
      <vt:lpstr>C_PHONE_M</vt:lpstr>
      <vt:lpstr>C_POSTADDR</vt:lpstr>
      <vt:lpstr>C_PRIORITY</vt:lpstr>
      <vt:lpstr>C_REASON</vt:lpstr>
      <vt:lpstr>C_REGADDR</vt:lpstr>
      <vt:lpstr>C_RESIDENT</vt:lpstr>
      <vt:lpstr>C_SECRET</vt:lpstr>
      <vt:lpstr>C_SEX</vt:lpstr>
      <vt:lpstr>D_NUM</vt:lpstr>
      <vt:lpstr>P_DOLG_1</vt:lpstr>
      <vt:lpstr>P_DOLG_2</vt:lpstr>
      <vt:lpstr>P_DOLG_3</vt:lpstr>
      <vt:lpstr>P_DOLG_4</vt:lpstr>
      <vt:lpstr>P_DOLG_5</vt:lpstr>
      <vt:lpstr>P_FIO_1</vt:lpstr>
      <vt:lpstr>P_FIO_2</vt:lpstr>
      <vt:lpstr>P_FIO_3</vt:lpstr>
      <vt:lpstr>P_FIO_4</vt:lpstr>
      <vt:lpstr>P_FIO_5</vt:lpstr>
      <vt:lpstr>qwe</vt:lpstr>
      <vt:lpstr>Z_DATE</vt:lpstr>
      <vt:lpstr>чсм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mulikova</dc:creator>
  <cp:lastModifiedBy>Тер-Тумасова Евгения Сергеевна</cp:lastModifiedBy>
  <cp:lastPrinted>2026-01-22T15:46:01Z</cp:lastPrinted>
  <dcterms:created xsi:type="dcterms:W3CDTF">1996-10-08T23:32:33Z</dcterms:created>
  <dcterms:modified xsi:type="dcterms:W3CDTF">2026-01-30T09:38:45Z</dcterms:modified>
</cp:coreProperties>
</file>